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5" windowWidth="15420" windowHeight="7590"/>
  </bookViews>
  <sheets>
    <sheet name="Rezultati" sheetId="1" r:id="rId1"/>
    <sheet name="Izracun" sheetId="2" r:id="rId2"/>
  </sheets>
  <externalReferences>
    <externalReference r:id="rId3"/>
  </externalReferences>
  <definedNames>
    <definedName name="_xlnm.Print_Area" localSheetId="0">Rezultati!$A$1:$P$40</definedName>
  </definedNames>
  <calcPr calcId="124519"/>
</workbook>
</file>

<file path=xl/calcChain.xml><?xml version="1.0" encoding="utf-8"?>
<calcChain xmlns="http://schemas.openxmlformats.org/spreadsheetml/2006/main">
  <c r="C18" i="1"/>
  <c r="H18"/>
  <c r="J18"/>
  <c r="L18"/>
  <c r="N18"/>
  <c r="P18"/>
  <c r="F6" l="1"/>
  <c r="P6" s="1"/>
  <c r="F7"/>
  <c r="F8"/>
  <c r="F9"/>
  <c r="F10"/>
  <c r="P10" s="1"/>
  <c r="F11"/>
  <c r="F12"/>
  <c r="F13"/>
  <c r="P13" s="1"/>
  <c r="F14"/>
  <c r="P14" s="1"/>
  <c r="F15"/>
  <c r="P15" s="1"/>
  <c r="F16"/>
  <c r="P16" s="1"/>
  <c r="F17"/>
  <c r="P17" s="1"/>
  <c r="F5"/>
  <c r="P7"/>
  <c r="P8"/>
  <c r="P9"/>
  <c r="P11"/>
  <c r="P12"/>
  <c r="P5" l="1"/>
  <c r="H5"/>
  <c r="G18"/>
  <c r="B4" i="2" s="1"/>
  <c r="O18" i="1"/>
  <c r="F4" i="2" s="1"/>
  <c r="C10" i="1"/>
  <c r="D10" s="1"/>
  <c r="C6"/>
  <c r="C7"/>
  <c r="C8"/>
  <c r="C9"/>
  <c r="C11"/>
  <c r="D11" s="1"/>
  <c r="C12"/>
  <c r="D12" s="1"/>
  <c r="C13"/>
  <c r="D13" s="1"/>
  <c r="C14"/>
  <c r="D14" s="1"/>
  <c r="C15"/>
  <c r="D15" s="1"/>
  <c r="C16"/>
  <c r="D16" s="1"/>
  <c r="H17"/>
  <c r="C5"/>
  <c r="D5" s="1"/>
  <c r="I18"/>
  <c r="C4" i="2" s="1"/>
  <c r="M18" i="1"/>
  <c r="F18"/>
  <c r="K18"/>
  <c r="D4" i="2" s="1"/>
  <c r="N6" i="1"/>
  <c r="N7"/>
  <c r="N8"/>
  <c r="N9"/>
  <c r="N10"/>
  <c r="N11"/>
  <c r="N12"/>
  <c r="N13"/>
  <c r="N14"/>
  <c r="N15"/>
  <c r="N16"/>
  <c r="N17"/>
  <c r="L6"/>
  <c r="L7"/>
  <c r="L8"/>
  <c r="L9"/>
  <c r="L10"/>
  <c r="L11"/>
  <c r="L12"/>
  <c r="L13"/>
  <c r="L14"/>
  <c r="L15"/>
  <c r="L16"/>
  <c r="L17"/>
  <c r="J6"/>
  <c r="J7"/>
  <c r="J8"/>
  <c r="J9"/>
  <c r="J10"/>
  <c r="J11"/>
  <c r="J12"/>
  <c r="J13"/>
  <c r="J14"/>
  <c r="J15"/>
  <c r="J16"/>
  <c r="J17"/>
  <c r="N5"/>
  <c r="L5"/>
  <c r="J5"/>
  <c r="B18"/>
  <c r="E4" i="2" l="1"/>
  <c r="C7"/>
  <c r="H15" i="1"/>
  <c r="H13"/>
  <c r="H11"/>
  <c r="H9"/>
  <c r="H7"/>
  <c r="H16"/>
  <c r="H14"/>
  <c r="H12"/>
  <c r="H10"/>
  <c r="H8"/>
  <c r="H6"/>
  <c r="C17"/>
  <c r="D17" s="1"/>
  <c r="D9"/>
  <c r="D7"/>
  <c r="D8"/>
  <c r="D6"/>
  <c r="D5" i="2" l="1"/>
  <c r="C9"/>
  <c r="D7"/>
  <c r="D14"/>
  <c r="D18" i="1"/>
  <c r="C10" i="2"/>
  <c r="C18"/>
  <c r="C17"/>
  <c r="C14"/>
  <c r="C6"/>
  <c r="C13"/>
  <c r="C5"/>
  <c r="C16"/>
  <c r="C12"/>
  <c r="C8"/>
  <c r="C19"/>
  <c r="C15"/>
  <c r="C11"/>
  <c r="D10" l="1"/>
  <c r="D18"/>
  <c r="D11"/>
  <c r="D19"/>
  <c r="D16"/>
  <c r="D13"/>
  <c r="D17"/>
  <c r="D6"/>
  <c r="D15"/>
  <c r="D8"/>
  <c r="D9"/>
  <c r="D12"/>
  <c r="F18"/>
  <c r="F7"/>
  <c r="F11"/>
  <c r="F15"/>
  <c r="F19"/>
  <c r="F8"/>
  <c r="F12"/>
  <c r="F16"/>
  <c r="F5"/>
  <c r="F9"/>
  <c r="F13"/>
  <c r="F17"/>
  <c r="F6"/>
  <c r="F10"/>
  <c r="F14"/>
  <c r="E11"/>
  <c r="E19"/>
  <c r="E12"/>
  <c r="E5"/>
  <c r="E9"/>
  <c r="E13"/>
  <c r="E17"/>
  <c r="E6"/>
  <c r="E10"/>
  <c r="E14"/>
  <c r="E18"/>
  <c r="E7"/>
  <c r="E15"/>
  <c r="E8"/>
  <c r="E16"/>
  <c r="B8"/>
  <c r="B12"/>
  <c r="B5"/>
  <c r="B9"/>
  <c r="B17"/>
  <c r="B6"/>
  <c r="B10"/>
  <c r="B14"/>
  <c r="B18"/>
  <c r="B7"/>
  <c r="B11"/>
  <c r="B15"/>
  <c r="B19"/>
  <c r="B16"/>
  <c r="B13"/>
  <c r="B20" l="1"/>
  <c r="F21" s="1"/>
  <c r="F22" s="1"/>
  <c r="O19" i="1" s="1"/>
  <c r="E21" i="2" l="1"/>
  <c r="E22" s="1"/>
  <c r="M19" i="1" s="1"/>
  <c r="C21" i="2"/>
  <c r="C22" s="1"/>
  <c r="I19" i="1" s="1"/>
  <c r="D21" i="2"/>
  <c r="D22" s="1"/>
  <c r="K19" i="1" s="1"/>
  <c r="B21" i="2"/>
  <c r="B22" s="1"/>
  <c r="G19" i="1" s="1"/>
</calcChain>
</file>

<file path=xl/sharedStrings.xml><?xml version="1.0" encoding="utf-8"?>
<sst xmlns="http://schemas.openxmlformats.org/spreadsheetml/2006/main" count="53" uniqueCount="38">
  <si>
    <t>BIRAČKO MJESTO</t>
  </si>
  <si>
    <t>Pregrada</t>
  </si>
  <si>
    <t>Pregrada Vrhi</t>
  </si>
  <si>
    <t>Bušin</t>
  </si>
  <si>
    <t>Klenice</t>
  </si>
  <si>
    <t>Valentinovo</t>
  </si>
  <si>
    <t>Sopot</t>
  </si>
  <si>
    <t>Vinagora</t>
  </si>
  <si>
    <t>Stipernica</t>
  </si>
  <si>
    <t>Gorjakovo</t>
  </si>
  <si>
    <t>Cigrovec</t>
  </si>
  <si>
    <t>Benkovo</t>
  </si>
  <si>
    <t>Plemenšćina</t>
  </si>
  <si>
    <t>Kostel</t>
  </si>
  <si>
    <t>UKUPNO</t>
  </si>
  <si>
    <t>VAŽEĆIH</t>
  </si>
  <si>
    <t>NEVAŽEĆIH</t>
  </si>
  <si>
    <t>UPISANO</t>
  </si>
  <si>
    <t>MANDATA</t>
  </si>
  <si>
    <t>#</t>
  </si>
  <si>
    <t>BROJ GLASOVA</t>
  </si>
  <si>
    <t>%</t>
  </si>
  <si>
    <t>DIJELJENO</t>
  </si>
  <si>
    <t>KOEFICIJENT</t>
  </si>
  <si>
    <t>MANDATI</t>
  </si>
  <si>
    <t>GLASALO</t>
  </si>
  <si>
    <t>SDP-ZS</t>
  </si>
  <si>
    <t>IZRAČUNAVANJE (D'HONDT)</t>
  </si>
  <si>
    <t>HDZ-HSU-ZDS</t>
  </si>
  <si>
    <t>HSS</t>
  </si>
  <si>
    <t>HSLS-HNS</t>
  </si>
  <si>
    <t>Laburisti</t>
  </si>
  <si>
    <t>1.</t>
  </si>
  <si>
    <t>2.</t>
  </si>
  <si>
    <t>3.</t>
  </si>
  <si>
    <t>4.</t>
  </si>
  <si>
    <t>5.</t>
  </si>
  <si>
    <r>
      <t xml:space="preserve">REZULTATI IZBORA ZA </t>
    </r>
    <r>
      <rPr>
        <b/>
        <sz val="18"/>
        <color rgb="FFC00000"/>
        <rFont val="Arial"/>
        <family val="2"/>
        <charset val="238"/>
      </rPr>
      <t>GRADSKO VIJEĆE</t>
    </r>
    <r>
      <rPr>
        <sz val="18"/>
        <rFont val="Arial"/>
        <family val="2"/>
        <charset val="238"/>
      </rPr>
      <t xml:space="preserve"> GRADA PREGRADE 19.05.2013.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</si>
</sst>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0"/>
  </numFmts>
  <fonts count="32">
    <font>
      <sz val="10"/>
      <name val="Arial"/>
      <charset val="238"/>
    </font>
    <font>
      <sz val="8"/>
      <name val="Arial"/>
      <charset val="238"/>
    </font>
    <font>
      <b/>
      <sz val="26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36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sz val="36"/>
      <name val="Calibri"/>
      <family val="2"/>
      <charset val="238"/>
      <scheme val="minor"/>
    </font>
    <font>
      <sz val="18"/>
      <name val="Arial"/>
      <family val="2"/>
      <charset val="238"/>
    </font>
    <font>
      <b/>
      <sz val="9"/>
      <name val="Arial"/>
      <family val="2"/>
      <charset val="238"/>
    </font>
    <font>
      <b/>
      <sz val="18"/>
      <color rgb="FFC0000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8" fillId="0" borderId="0" xfId="0" applyFont="1"/>
    <xf numFmtId="0" fontId="3" fillId="0" borderId="0" xfId="0" applyFont="1" applyFill="1" applyBorder="1"/>
    <xf numFmtId="0" fontId="4" fillId="0" borderId="16" xfId="0" applyFont="1" applyBorder="1"/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5" xfId="0" applyFont="1" applyFill="1" applyBorder="1"/>
    <xf numFmtId="165" fontId="10" fillId="3" borderId="26" xfId="0" applyNumberFormat="1" applyFont="1" applyFill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164" fontId="5" fillId="0" borderId="18" xfId="0" applyNumberFormat="1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8" fillId="9" borderId="36" xfId="0" applyFont="1" applyFill="1" applyBorder="1" applyAlignment="1">
      <alignment horizontal="center" vertical="center"/>
    </xf>
    <xf numFmtId="0" fontId="18" fillId="9" borderId="3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/>
    </xf>
    <xf numFmtId="0" fontId="18" fillId="8" borderId="3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7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0" borderId="34" xfId="0" applyFont="1" applyBorder="1" applyAlignment="1"/>
    <xf numFmtId="0" fontId="3" fillId="0" borderId="2" xfId="0" applyFont="1" applyBorder="1" applyAlignment="1"/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1" fontId="14" fillId="4" borderId="37" xfId="0" applyNumberFormat="1" applyFont="1" applyFill="1" applyBorder="1"/>
    <xf numFmtId="10" fontId="15" fillId="2" borderId="37" xfId="0" applyNumberFormat="1" applyFont="1" applyFill="1" applyBorder="1" applyAlignment="1">
      <alignment horizontal="right"/>
    </xf>
    <xf numFmtId="1" fontId="16" fillId="5" borderId="37" xfId="0" applyNumberFormat="1" applyFont="1" applyFill="1" applyBorder="1" applyAlignment="1">
      <alignment horizontal="right"/>
    </xf>
    <xf numFmtId="1" fontId="15" fillId="2" borderId="39" xfId="0" applyNumberFormat="1" applyFont="1" applyFill="1" applyBorder="1"/>
    <xf numFmtId="1" fontId="14" fillId="4" borderId="40" xfId="0" applyNumberFormat="1" applyFont="1" applyFill="1" applyBorder="1"/>
    <xf numFmtId="10" fontId="15" fillId="2" borderId="40" xfId="0" applyNumberFormat="1" applyFont="1" applyFill="1" applyBorder="1" applyAlignment="1">
      <alignment horizontal="right"/>
    </xf>
    <xf numFmtId="1" fontId="16" fillId="5" borderId="40" xfId="0" applyNumberFormat="1" applyFont="1" applyFill="1" applyBorder="1" applyAlignment="1">
      <alignment horizontal="right"/>
    </xf>
    <xf numFmtId="1" fontId="15" fillId="2" borderId="41" xfId="0" applyNumberFormat="1" applyFont="1" applyFill="1" applyBorder="1"/>
    <xf numFmtId="1" fontId="15" fillId="2" borderId="42" xfId="0" applyNumberFormat="1" applyFont="1" applyFill="1" applyBorder="1"/>
    <xf numFmtId="1" fontId="15" fillId="2" borderId="43" xfId="0" applyNumberFormat="1" applyFont="1" applyFill="1" applyBorder="1"/>
    <xf numFmtId="1" fontId="15" fillId="2" borderId="44" xfId="0" applyNumberFormat="1" applyFont="1" applyFill="1" applyBorder="1"/>
    <xf numFmtId="1" fontId="14" fillId="4" borderId="20" xfId="0" applyNumberFormat="1" applyFont="1" applyFill="1" applyBorder="1"/>
    <xf numFmtId="10" fontId="15" fillId="2" borderId="20" xfId="0" applyNumberFormat="1" applyFont="1" applyFill="1" applyBorder="1" applyAlignment="1">
      <alignment horizontal="right"/>
    </xf>
    <xf numFmtId="1" fontId="16" fillId="5" borderId="20" xfId="0" applyNumberFormat="1" applyFont="1" applyFill="1" applyBorder="1" applyAlignment="1">
      <alignment horizontal="right"/>
    </xf>
    <xf numFmtId="1" fontId="15" fillId="2" borderId="45" xfId="0" applyNumberFormat="1" applyFont="1" applyFill="1" applyBorder="1"/>
    <xf numFmtId="1" fontId="17" fillId="5" borderId="39" xfId="0" applyNumberFormat="1" applyFont="1" applyFill="1" applyBorder="1"/>
    <xf numFmtId="1" fontId="17" fillId="5" borderId="42" xfId="0" applyNumberFormat="1" applyFont="1" applyFill="1" applyBorder="1"/>
    <xf numFmtId="10" fontId="21" fillId="6" borderId="43" xfId="0" applyNumberFormat="1" applyFont="1" applyFill="1" applyBorder="1"/>
    <xf numFmtId="1" fontId="17" fillId="5" borderId="44" xfId="0" applyNumberFormat="1" applyFont="1" applyFill="1" applyBorder="1"/>
    <xf numFmtId="10" fontId="21" fillId="6" borderId="45" xfId="0" applyNumberFormat="1" applyFont="1" applyFill="1" applyBorder="1"/>
    <xf numFmtId="10" fontId="21" fillId="7" borderId="41" xfId="0" applyNumberFormat="1" applyFont="1" applyFill="1" applyBorder="1"/>
    <xf numFmtId="10" fontId="21" fillId="7" borderId="43" xfId="0" applyNumberFormat="1" applyFont="1" applyFill="1" applyBorder="1"/>
    <xf numFmtId="10" fontId="21" fillId="7" borderId="45" xfId="0" applyNumberFormat="1" applyFont="1" applyFill="1" applyBorder="1"/>
    <xf numFmtId="10" fontId="21" fillId="8" borderId="41" xfId="0" applyNumberFormat="1" applyFont="1" applyFill="1" applyBorder="1"/>
    <xf numFmtId="10" fontId="21" fillId="8" borderId="43" xfId="0" applyNumberFormat="1" applyFont="1" applyFill="1" applyBorder="1"/>
    <xf numFmtId="10" fontId="21" fillId="8" borderId="45" xfId="0" applyNumberFormat="1" applyFont="1" applyFill="1" applyBorder="1"/>
    <xf numFmtId="10" fontId="21" fillId="9" borderId="41" xfId="0" applyNumberFormat="1" applyFont="1" applyFill="1" applyBorder="1"/>
    <xf numFmtId="10" fontId="21" fillId="9" borderId="43" xfId="0" applyNumberFormat="1" applyFont="1" applyFill="1" applyBorder="1"/>
    <xf numFmtId="10" fontId="21" fillId="9" borderId="45" xfId="0" applyNumberFormat="1" applyFont="1" applyFill="1" applyBorder="1"/>
    <xf numFmtId="10" fontId="21" fillId="6" borderId="15" xfId="0" applyNumberFormat="1" applyFont="1" applyFill="1" applyBorder="1"/>
    <xf numFmtId="0" fontId="25" fillId="0" borderId="12" xfId="0" applyFont="1" applyBorder="1" applyAlignment="1">
      <alignment horizontal="center"/>
    </xf>
    <xf numFmtId="0" fontId="25" fillId="0" borderId="35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25" fillId="0" borderId="46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18" fillId="10" borderId="36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22" fillId="10" borderId="7" xfId="0" applyFont="1" applyFill="1" applyBorder="1" applyAlignment="1">
      <alignment horizontal="center" vertical="center"/>
    </xf>
    <xf numFmtId="0" fontId="22" fillId="10" borderId="5" xfId="0" applyFont="1" applyFill="1" applyBorder="1" applyAlignment="1">
      <alignment horizontal="center" vertical="center"/>
    </xf>
    <xf numFmtId="10" fontId="21" fillId="10" borderId="41" xfId="0" applyNumberFormat="1" applyFont="1" applyFill="1" applyBorder="1"/>
    <xf numFmtId="10" fontId="21" fillId="10" borderId="43" xfId="0" applyNumberFormat="1" applyFont="1" applyFill="1" applyBorder="1"/>
    <xf numFmtId="10" fontId="21" fillId="10" borderId="45" xfId="0" applyNumberFormat="1" applyFont="1" applyFill="1" applyBorder="1"/>
    <xf numFmtId="0" fontId="19" fillId="10" borderId="9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27" fillId="6" borderId="27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vertical="center"/>
    </xf>
    <xf numFmtId="1" fontId="27" fillId="6" borderId="24" xfId="0" applyNumberFormat="1" applyFont="1" applyFill="1" applyBorder="1" applyAlignment="1">
      <alignment horizontal="right"/>
    </xf>
    <xf numFmtId="164" fontId="29" fillId="6" borderId="19" xfId="0" applyNumberFormat="1" applyFont="1" applyFill="1" applyBorder="1" applyAlignment="1">
      <alignment horizontal="right"/>
    </xf>
    <xf numFmtId="164" fontId="29" fillId="6" borderId="5" xfId="0" applyNumberFormat="1" applyFont="1" applyFill="1" applyBorder="1" applyAlignment="1">
      <alignment horizontal="right"/>
    </xf>
    <xf numFmtId="0" fontId="30" fillId="6" borderId="11" xfId="0" applyFont="1" applyFill="1" applyBorder="1" applyAlignment="1">
      <alignment horizontal="center"/>
    </xf>
    <xf numFmtId="0" fontId="27" fillId="10" borderId="32" xfId="0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/>
    </xf>
    <xf numFmtId="1" fontId="27" fillId="10" borderId="6" xfId="0" applyNumberFormat="1" applyFont="1" applyFill="1" applyBorder="1" applyAlignment="1">
      <alignment horizontal="right"/>
    </xf>
    <xf numFmtId="164" fontId="29" fillId="10" borderId="1" xfId="0" applyNumberFormat="1" applyFont="1" applyFill="1" applyBorder="1" applyAlignment="1">
      <alignment horizontal="right"/>
    </xf>
    <xf numFmtId="164" fontId="29" fillId="10" borderId="14" xfId="0" applyNumberFormat="1" applyFont="1" applyFill="1" applyBorder="1" applyAlignment="1">
      <alignment horizontal="right"/>
    </xf>
    <xf numFmtId="0" fontId="30" fillId="10" borderId="23" xfId="0" applyFont="1" applyFill="1" applyBorder="1" applyAlignment="1">
      <alignment horizontal="center"/>
    </xf>
    <xf numFmtId="0" fontId="27" fillId="9" borderId="32" xfId="0" applyFont="1" applyFill="1" applyBorder="1" applyAlignment="1">
      <alignment horizontal="center" vertical="center"/>
    </xf>
    <xf numFmtId="0" fontId="27" fillId="9" borderId="33" xfId="0" applyFont="1" applyFill="1" applyBorder="1" applyAlignment="1">
      <alignment horizontal="center" vertical="center"/>
    </xf>
    <xf numFmtId="1" fontId="27" fillId="9" borderId="6" xfId="0" applyNumberFormat="1" applyFont="1" applyFill="1" applyBorder="1" applyAlignment="1">
      <alignment horizontal="right"/>
    </xf>
    <xf numFmtId="164" fontId="29" fillId="9" borderId="1" xfId="0" applyNumberFormat="1" applyFont="1" applyFill="1" applyBorder="1" applyAlignment="1">
      <alignment horizontal="right"/>
    </xf>
    <xf numFmtId="164" fontId="29" fillId="9" borderId="14" xfId="0" applyNumberFormat="1" applyFont="1" applyFill="1" applyBorder="1" applyAlignment="1">
      <alignment horizontal="right"/>
    </xf>
    <xf numFmtId="0" fontId="27" fillId="8" borderId="32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1" fontId="27" fillId="8" borderId="20" xfId="0" applyNumberFormat="1" applyFont="1" applyFill="1" applyBorder="1" applyAlignment="1">
      <alignment horizontal="right"/>
    </xf>
    <xf numFmtId="164" fontId="29" fillId="8" borderId="21" xfId="0" applyNumberFormat="1" applyFont="1" applyFill="1" applyBorder="1" applyAlignment="1">
      <alignment horizontal="right"/>
    </xf>
    <xf numFmtId="164" fontId="29" fillId="8" borderId="22" xfId="0" applyNumberFormat="1" applyFont="1" applyFill="1" applyBorder="1" applyAlignment="1">
      <alignment horizontal="right"/>
    </xf>
    <xf numFmtId="0" fontId="30" fillId="8" borderId="23" xfId="0" applyFont="1" applyFill="1" applyBorder="1" applyAlignment="1">
      <alignment horizontal="center"/>
    </xf>
    <xf numFmtId="0" fontId="31" fillId="7" borderId="30" xfId="0" applyFont="1" applyFill="1" applyBorder="1" applyAlignment="1">
      <alignment horizontal="center" vertical="center"/>
    </xf>
    <xf numFmtId="0" fontId="31" fillId="7" borderId="31" xfId="0" applyFont="1" applyFill="1" applyBorder="1" applyAlignment="1">
      <alignment horizontal="center" vertical="center"/>
    </xf>
    <xf numFmtId="1" fontId="27" fillId="7" borderId="28" xfId="0" applyNumberFormat="1" applyFont="1" applyFill="1" applyBorder="1" applyAlignment="1">
      <alignment horizontal="right"/>
    </xf>
    <xf numFmtId="164" fontId="29" fillId="7" borderId="0" xfId="0" applyNumberFormat="1" applyFont="1" applyFill="1" applyBorder="1" applyAlignment="1">
      <alignment horizontal="right"/>
    </xf>
    <xf numFmtId="164" fontId="29" fillId="7" borderId="4" xfId="0" applyNumberFormat="1" applyFont="1" applyFill="1" applyBorder="1" applyAlignment="1">
      <alignment horizontal="right"/>
    </xf>
    <xf numFmtId="0" fontId="30" fillId="7" borderId="13" xfId="0" applyFont="1" applyFill="1" applyBorder="1" applyAlignment="1">
      <alignment horizontal="center"/>
    </xf>
    <xf numFmtId="0" fontId="30" fillId="9" borderId="9" xfId="0" applyFont="1" applyFill="1" applyBorder="1" applyAlignment="1">
      <alignment horizontal="center"/>
    </xf>
    <xf numFmtId="0" fontId="14" fillId="0" borderId="47" xfId="0" applyFont="1" applyBorder="1"/>
    <xf numFmtId="0" fontId="14" fillId="0" borderId="48" xfId="0" applyFont="1" applyBorder="1"/>
    <xf numFmtId="0" fontId="14" fillId="0" borderId="49" xfId="0" applyFont="1" applyBorder="1"/>
    <xf numFmtId="0" fontId="14" fillId="0" borderId="16" xfId="0" applyFont="1" applyBorder="1"/>
    <xf numFmtId="0" fontId="19" fillId="7" borderId="11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10" fontId="3" fillId="0" borderId="0" xfId="0" applyNumberFormat="1" applyFont="1"/>
    <xf numFmtId="0" fontId="6" fillId="0" borderId="10" xfId="0" applyFont="1" applyBorder="1" applyAlignment="1">
      <alignment vertical="center"/>
    </xf>
    <xf numFmtId="1" fontId="6" fillId="2" borderId="38" xfId="0" applyNumberFormat="1" applyFont="1" applyFill="1" applyBorder="1" applyAlignment="1">
      <alignment vertical="center"/>
    </xf>
    <xf numFmtId="1" fontId="6" fillId="2" borderId="7" xfId="0" applyNumberFormat="1" applyFont="1" applyFill="1" applyBorder="1" applyAlignment="1">
      <alignment vertical="center"/>
    </xf>
    <xf numFmtId="10" fontId="6" fillId="2" borderId="23" xfId="0" applyNumberFormat="1" applyFont="1" applyFill="1" applyBorder="1" applyAlignment="1">
      <alignment horizontal="right" vertical="center"/>
    </xf>
    <xf numFmtId="1" fontId="6" fillId="2" borderId="7" xfId="0" applyNumberFormat="1" applyFont="1" applyFill="1" applyBorder="1" applyAlignment="1">
      <alignment horizontal="right" vertical="center"/>
    </xf>
    <xf numFmtId="1" fontId="6" fillId="2" borderId="46" xfId="0" applyNumberFormat="1" applyFont="1" applyFill="1" applyBorder="1" applyAlignment="1">
      <alignment vertical="center"/>
    </xf>
    <xf numFmtId="1" fontId="20" fillId="7" borderId="13" xfId="0" applyNumberFormat="1" applyFont="1" applyFill="1" applyBorder="1" applyAlignment="1">
      <alignment vertical="center"/>
    </xf>
    <xf numFmtId="10" fontId="20" fillId="7" borderId="5" xfId="0" applyNumberFormat="1" applyFont="1" applyFill="1" applyBorder="1" applyAlignment="1">
      <alignment vertical="center"/>
    </xf>
    <xf numFmtId="1" fontId="20" fillId="8" borderId="13" xfId="0" applyNumberFormat="1" applyFont="1" applyFill="1" applyBorder="1" applyAlignment="1">
      <alignment vertical="center"/>
    </xf>
    <xf numFmtId="10" fontId="20" fillId="8" borderId="5" xfId="0" applyNumberFormat="1" applyFont="1" applyFill="1" applyBorder="1" applyAlignment="1">
      <alignment vertical="center"/>
    </xf>
    <xf numFmtId="1" fontId="20" fillId="9" borderId="13" xfId="0" applyNumberFormat="1" applyFont="1" applyFill="1" applyBorder="1" applyAlignment="1">
      <alignment vertical="center"/>
    </xf>
    <xf numFmtId="10" fontId="20" fillId="9" borderId="5" xfId="0" applyNumberFormat="1" applyFont="1" applyFill="1" applyBorder="1" applyAlignment="1">
      <alignment vertical="center"/>
    </xf>
    <xf numFmtId="1" fontId="20" fillId="10" borderId="13" xfId="0" applyNumberFormat="1" applyFont="1" applyFill="1" applyBorder="1" applyAlignment="1">
      <alignment vertical="center"/>
    </xf>
    <xf numFmtId="10" fontId="20" fillId="10" borderId="5" xfId="0" applyNumberFormat="1" applyFont="1" applyFill="1" applyBorder="1" applyAlignment="1">
      <alignment vertical="center"/>
    </xf>
    <xf numFmtId="1" fontId="20" fillId="6" borderId="13" xfId="0" applyNumberFormat="1" applyFont="1" applyFill="1" applyBorder="1" applyAlignment="1">
      <alignment vertical="center"/>
    </xf>
    <xf numFmtId="10" fontId="20" fillId="6" borderId="5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</dxfs>
  <tableStyles count="0" defaultTableStyle="TableStyleMedium9" defaultPivotStyle="PivotStyleLight16"/>
  <colors>
    <mruColors>
      <color rgb="FFEAE400"/>
      <color rgb="FFFFFF99"/>
      <color rgb="FFEBE600"/>
      <color rgb="FF00CCFF"/>
      <color rgb="FFFF5050"/>
      <color rgb="FFFFF90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roundedCorners val="1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hr-HR" sz="1600">
                <a:latin typeface="+mn-lt"/>
              </a:rPr>
              <a:t>Po mandatima</a:t>
            </a:r>
          </a:p>
        </c:rich>
      </c:tx>
      <c:layout>
        <c:manualLayout>
          <c:xMode val="edge"/>
          <c:yMode val="edge"/>
          <c:x val="2.6966321723930965E-2"/>
          <c:y val="3.19149350624052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9771988717520387"/>
          <c:y val="5.8420017415081404E-2"/>
          <c:w val="0.52962496583801288"/>
          <c:h val="0.8612753930803908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BE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sr-Latn-CS"/>
              </a:p>
            </c:txPr>
            <c:showLegendKey val="1"/>
            <c:showCatName val="1"/>
            <c:showPercent val="1"/>
          </c:dLbls>
          <c:cat>
            <c:strRef>
              <c:f>(Rezultati!$G$3,Rezultati!$I$3,Rezultati!$K$3,Rezultati!$M$3,Rezultati!$O$3)</c:f>
              <c:strCache>
                <c:ptCount val="5"/>
                <c:pt idx="0">
                  <c:v>HDZ-HSU-ZDS</c:v>
                </c:pt>
                <c:pt idx="1">
                  <c:v>HSS</c:v>
                </c:pt>
                <c:pt idx="2">
                  <c:v>HSLS-HNS</c:v>
                </c:pt>
                <c:pt idx="3">
                  <c:v>Laburisti</c:v>
                </c:pt>
                <c:pt idx="4">
                  <c:v>SDP-ZS</c:v>
                </c:pt>
              </c:strCache>
            </c:strRef>
          </c:cat>
          <c:val>
            <c:numRef>
              <c:f>(Rezultati!$G$19,Rezultati!$I$19,Rezultati!$K$19,Rezultati!$M$19,Rezultati!$O$19)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CS"/>
              </a:p>
            </c:txPr>
            <c:showLegendKey val="1"/>
            <c:showCatName val="1"/>
            <c:showPercent val="1"/>
          </c:dLbls>
          <c:cat>
            <c:strRef>
              <c:f>(Rezultati!$G$3,Rezultati!$I$3,Rezultati!$K$3,Rezultati!$M$3,Rezultati!$O$3)</c:f>
              <c:strCache>
                <c:ptCount val="5"/>
                <c:pt idx="0">
                  <c:v>HDZ-HSU-ZDS</c:v>
                </c:pt>
                <c:pt idx="1">
                  <c:v>HSS</c:v>
                </c:pt>
                <c:pt idx="2">
                  <c:v>HSLS-HNS</c:v>
                </c:pt>
                <c:pt idx="3">
                  <c:v>Laburisti</c:v>
                </c:pt>
                <c:pt idx="4">
                  <c:v>SDP-ZS</c:v>
                </c:pt>
              </c:strCache>
            </c:strRef>
          </c:cat>
          <c:val>
            <c:numRef>
              <c:f>([1]Rezultati!$G$21,[1]Rezultati!$I$21,[1]Rezultati!$K$21,[1]Rezultati!$M$21)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1"/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chemeClr val="bg1">
        <a:lumMod val="8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133" r="0.75000000000000133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roundedCorners val="1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hr-HR" sz="1600">
                <a:latin typeface="+mn-lt"/>
              </a:rPr>
              <a:t>Po glasovima</a:t>
            </a:r>
          </a:p>
        </c:rich>
      </c:tx>
      <c:layout>
        <c:manualLayout>
          <c:xMode val="edge"/>
          <c:yMode val="edge"/>
          <c:x val="2.4663677130044841E-2"/>
          <c:y val="3.18302387267905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3483053050491064"/>
          <c:y val="5.9904060686447234E-2"/>
          <c:w val="0.51186341669050572"/>
          <c:h val="0.8525626001178929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BE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sr-Latn-CS"/>
              </a:p>
            </c:txPr>
            <c:showLegendKey val="1"/>
            <c:showCatName val="1"/>
            <c:showPercent val="1"/>
          </c:dLbls>
          <c:cat>
            <c:strRef>
              <c:f>(Rezultati!$G$3,Rezultati!$I$3,Rezultati!$K$3,Rezultati!$M$3,Rezultati!$O$3)</c:f>
              <c:strCache>
                <c:ptCount val="5"/>
                <c:pt idx="0">
                  <c:v>HDZ-HSU-ZDS</c:v>
                </c:pt>
                <c:pt idx="1">
                  <c:v>HSS</c:v>
                </c:pt>
                <c:pt idx="2">
                  <c:v>HSLS-HNS</c:v>
                </c:pt>
                <c:pt idx="3">
                  <c:v>Laburisti</c:v>
                </c:pt>
                <c:pt idx="4">
                  <c:v>SDP-ZS</c:v>
                </c:pt>
              </c:strCache>
            </c:strRef>
          </c:cat>
          <c:val>
            <c:numRef>
              <c:f>(Rezultati!$H$18,Rezultati!$J$18,Rezultati!$L$18,Rezultati!$N$18,Rezultati!$P$18)</c:f>
              <c:numCache>
                <c:formatCode>0.00%</c:formatCode>
                <c:ptCount val="5"/>
                <c:pt idx="0">
                  <c:v>0.34189864382583868</c:v>
                </c:pt>
                <c:pt idx="1">
                  <c:v>0.17701641684511063</c:v>
                </c:pt>
                <c:pt idx="2">
                  <c:v>5.246252676659529E-2</c:v>
                </c:pt>
                <c:pt idx="3">
                  <c:v>3.2833690221270521E-2</c:v>
                </c:pt>
                <c:pt idx="4">
                  <c:v>0.3957887223411849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CS"/>
              </a:p>
            </c:txPr>
            <c:showLegendKey val="1"/>
            <c:showCatName val="1"/>
            <c:showPercent val="1"/>
          </c:dLbls>
          <c:cat>
            <c:strRef>
              <c:f>(Rezultati!$G$3,Rezultati!$I$3,Rezultati!$K$3,Rezultati!$M$3,Rezultati!$O$3)</c:f>
              <c:strCache>
                <c:ptCount val="5"/>
                <c:pt idx="0">
                  <c:v>HDZ-HSU-ZDS</c:v>
                </c:pt>
                <c:pt idx="1">
                  <c:v>HSS</c:v>
                </c:pt>
                <c:pt idx="2">
                  <c:v>HSLS-HNS</c:v>
                </c:pt>
                <c:pt idx="3">
                  <c:v>Laburisti</c:v>
                </c:pt>
                <c:pt idx="4">
                  <c:v>SDP-ZS</c:v>
                </c:pt>
              </c:strCache>
            </c:strRef>
          </c:cat>
          <c:val>
            <c:numRef>
              <c:f>([1]Rezultati!$G$21,[1]Rezultati!$I$21,[1]Rezultati!$K$21,[1]Rezultati!$M$21)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1"/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chemeClr val="bg1">
        <a:lumMod val="8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19</xdr:row>
      <xdr:rowOff>95251</xdr:rowOff>
    </xdr:from>
    <xdr:to>
      <xdr:col>15</xdr:col>
      <xdr:colOff>373592</xdr:colOff>
      <xdr:row>39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19</xdr:row>
      <xdr:rowOff>114300</xdr:rowOff>
    </xdr:from>
    <xdr:to>
      <xdr:col>6</xdr:col>
      <xdr:colOff>227541</xdr:colOff>
      <xdr:row>39</xdr:row>
      <xdr:rowOff>47775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pg_gradsko_vijece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zultat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39"/>
  <sheetViews>
    <sheetView tabSelected="1" zoomScale="80" zoomScaleNormal="80" zoomScaleSheetLayoutView="70" workbookViewId="0">
      <selection sqref="A1:P1"/>
    </sheetView>
  </sheetViews>
  <sheetFormatPr defaultRowHeight="12.75"/>
  <cols>
    <col min="1" max="1" width="18.5703125" style="2" customWidth="1"/>
    <col min="2" max="2" width="9.42578125" style="2" customWidth="1"/>
    <col min="3" max="3" width="12" style="2" customWidth="1"/>
    <col min="4" max="4" width="10" style="2" customWidth="1"/>
    <col min="5" max="5" width="11.85546875" style="2" customWidth="1"/>
    <col min="6" max="6" width="11" style="2" customWidth="1"/>
    <col min="7" max="7" width="6.7109375" style="4" customWidth="1"/>
    <col min="8" max="8" width="9.7109375" style="4" customWidth="1"/>
    <col min="9" max="9" width="6.7109375" style="4" customWidth="1"/>
    <col min="10" max="10" width="9.7109375" style="4" customWidth="1"/>
    <col min="11" max="11" width="6.7109375" style="4" customWidth="1"/>
    <col min="12" max="12" width="9.7109375" style="4" customWidth="1"/>
    <col min="13" max="13" width="6.7109375" style="4" customWidth="1"/>
    <col min="14" max="14" width="9.7109375" style="4" customWidth="1"/>
    <col min="15" max="15" width="6.7109375" style="2" customWidth="1"/>
    <col min="16" max="16" width="9.7109375" style="2" customWidth="1"/>
    <col min="17" max="16384" width="9.140625" style="2"/>
  </cols>
  <sheetData>
    <row r="1" spans="1:16" s="21" customFormat="1" ht="27" customHeight="1" thickBot="1">
      <c r="A1" s="54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9.5" customHeight="1">
      <c r="A2" s="40"/>
      <c r="B2" s="36" t="s">
        <v>25</v>
      </c>
      <c r="C2" s="36"/>
      <c r="D2" s="36"/>
      <c r="E2" s="36"/>
      <c r="F2" s="37"/>
      <c r="G2" s="32" t="s">
        <v>32</v>
      </c>
      <c r="H2" s="33"/>
      <c r="I2" s="34" t="s">
        <v>33</v>
      </c>
      <c r="J2" s="35"/>
      <c r="K2" s="25" t="s">
        <v>34</v>
      </c>
      <c r="L2" s="26"/>
      <c r="M2" s="95" t="s">
        <v>35</v>
      </c>
      <c r="N2" s="96"/>
      <c r="O2" s="27" t="s">
        <v>36</v>
      </c>
      <c r="P2" s="28"/>
    </row>
    <row r="3" spans="1:16" ht="19.5" customHeight="1" thickBot="1">
      <c r="A3" s="41"/>
      <c r="B3" s="38"/>
      <c r="C3" s="38"/>
      <c r="D3" s="38"/>
      <c r="E3" s="38"/>
      <c r="F3" s="39"/>
      <c r="G3" s="42" t="s">
        <v>28</v>
      </c>
      <c r="H3" s="43"/>
      <c r="I3" s="44" t="s">
        <v>29</v>
      </c>
      <c r="J3" s="45"/>
      <c r="K3" s="46" t="s">
        <v>30</v>
      </c>
      <c r="L3" s="47"/>
      <c r="M3" s="97" t="s">
        <v>31</v>
      </c>
      <c r="N3" s="98"/>
      <c r="O3" s="48" t="s">
        <v>26</v>
      </c>
      <c r="P3" s="49"/>
    </row>
    <row r="4" spans="1:16" s="3" customFormat="1" ht="13.5" thickBot="1">
      <c r="A4" s="87" t="s">
        <v>0</v>
      </c>
      <c r="B4" s="88" t="s">
        <v>17</v>
      </c>
      <c r="C4" s="89" t="s">
        <v>19</v>
      </c>
      <c r="D4" s="88" t="s">
        <v>21</v>
      </c>
      <c r="E4" s="90" t="s">
        <v>16</v>
      </c>
      <c r="F4" s="91" t="s">
        <v>15</v>
      </c>
      <c r="G4" s="92" t="s">
        <v>19</v>
      </c>
      <c r="H4" s="88" t="s">
        <v>21</v>
      </c>
      <c r="I4" s="89" t="s">
        <v>19</v>
      </c>
      <c r="J4" s="88" t="s">
        <v>21</v>
      </c>
      <c r="K4" s="89" t="s">
        <v>19</v>
      </c>
      <c r="L4" s="88" t="s">
        <v>21</v>
      </c>
      <c r="M4" s="89" t="s">
        <v>19</v>
      </c>
      <c r="N4" s="93" t="s">
        <v>21</v>
      </c>
      <c r="O4" s="94" t="s">
        <v>19</v>
      </c>
      <c r="P4" s="93" t="s">
        <v>21</v>
      </c>
    </row>
    <row r="5" spans="1:16" ht="15">
      <c r="A5" s="134" t="s">
        <v>1</v>
      </c>
      <c r="B5" s="60">
        <v>1469</v>
      </c>
      <c r="C5" s="61">
        <f>E5+F5</f>
        <v>869</v>
      </c>
      <c r="D5" s="62">
        <f t="shared" ref="D5:D17" si="0">C5/B5</f>
        <v>0.59155888359428177</v>
      </c>
      <c r="E5" s="63"/>
      <c r="F5" s="64">
        <f>SUM(G5,I5,K5,M5,O5)</f>
        <v>869</v>
      </c>
      <c r="G5" s="72">
        <v>300</v>
      </c>
      <c r="H5" s="77">
        <f>G5/F5</f>
        <v>0.34522439585730724</v>
      </c>
      <c r="I5" s="72">
        <v>136</v>
      </c>
      <c r="J5" s="80">
        <f t="shared" ref="J5:J17" si="1">I5/F5</f>
        <v>0.1565017261219793</v>
      </c>
      <c r="K5" s="72">
        <v>62</v>
      </c>
      <c r="L5" s="83">
        <f t="shared" ref="L5:L17" si="2">K5/F5</f>
        <v>7.1346375143843496E-2</v>
      </c>
      <c r="M5" s="72">
        <v>31</v>
      </c>
      <c r="N5" s="99">
        <f t="shared" ref="N5:N17" si="3">M5/F5</f>
        <v>3.5673187571921748E-2</v>
      </c>
      <c r="O5" s="72">
        <v>340</v>
      </c>
      <c r="P5" s="86">
        <f>O5/F5</f>
        <v>0.3912543153049482</v>
      </c>
    </row>
    <row r="6" spans="1:16" ht="15">
      <c r="A6" s="135" t="s">
        <v>2</v>
      </c>
      <c r="B6" s="65">
        <v>335</v>
      </c>
      <c r="C6" s="57">
        <f t="shared" ref="C6:C17" si="4">E6+F6</f>
        <v>149</v>
      </c>
      <c r="D6" s="58">
        <f t="shared" si="0"/>
        <v>0.44477611940298506</v>
      </c>
      <c r="E6" s="59"/>
      <c r="F6" s="66">
        <f t="shared" ref="F6:F17" si="5">SUM(G6,I6,K6,M6,O6)</f>
        <v>149</v>
      </c>
      <c r="G6" s="73">
        <v>25</v>
      </c>
      <c r="H6" s="78">
        <f t="shared" ref="H6:H17" si="6">G6/F6</f>
        <v>0.16778523489932887</v>
      </c>
      <c r="I6" s="73">
        <v>31</v>
      </c>
      <c r="J6" s="81">
        <f t="shared" si="1"/>
        <v>0.20805369127516779</v>
      </c>
      <c r="K6" s="73">
        <v>4</v>
      </c>
      <c r="L6" s="84">
        <f t="shared" si="2"/>
        <v>2.6845637583892617E-2</v>
      </c>
      <c r="M6" s="73">
        <v>23</v>
      </c>
      <c r="N6" s="100">
        <f t="shared" si="3"/>
        <v>0.15436241610738255</v>
      </c>
      <c r="O6" s="73">
        <v>66</v>
      </c>
      <c r="P6" s="74">
        <f t="shared" ref="P6:P17" si="7">O6/F6</f>
        <v>0.44295302013422821</v>
      </c>
    </row>
    <row r="7" spans="1:16" ht="15">
      <c r="A7" s="136" t="s">
        <v>3</v>
      </c>
      <c r="B7" s="65">
        <v>121</v>
      </c>
      <c r="C7" s="57">
        <f t="shared" si="4"/>
        <v>53</v>
      </c>
      <c r="D7" s="58">
        <f t="shared" si="0"/>
        <v>0.43801652892561982</v>
      </c>
      <c r="E7" s="59"/>
      <c r="F7" s="66">
        <f t="shared" si="5"/>
        <v>53</v>
      </c>
      <c r="G7" s="73">
        <v>33</v>
      </c>
      <c r="H7" s="78">
        <f t="shared" si="6"/>
        <v>0.62264150943396224</v>
      </c>
      <c r="I7" s="73">
        <v>11</v>
      </c>
      <c r="J7" s="81">
        <f t="shared" si="1"/>
        <v>0.20754716981132076</v>
      </c>
      <c r="K7" s="73">
        <v>1</v>
      </c>
      <c r="L7" s="84">
        <f t="shared" si="2"/>
        <v>1.8867924528301886E-2</v>
      </c>
      <c r="M7" s="73">
        <v>3</v>
      </c>
      <c r="N7" s="100">
        <f t="shared" si="3"/>
        <v>5.6603773584905662E-2</v>
      </c>
      <c r="O7" s="73">
        <v>5</v>
      </c>
      <c r="P7" s="74">
        <f t="shared" si="7"/>
        <v>9.4339622641509441E-2</v>
      </c>
    </row>
    <row r="8" spans="1:16" ht="15">
      <c r="A8" s="136" t="s">
        <v>4</v>
      </c>
      <c r="B8" s="65">
        <v>77</v>
      </c>
      <c r="C8" s="57">
        <f t="shared" si="4"/>
        <v>53</v>
      </c>
      <c r="D8" s="58">
        <f t="shared" si="0"/>
        <v>0.68831168831168832</v>
      </c>
      <c r="E8" s="59"/>
      <c r="F8" s="66">
        <f t="shared" si="5"/>
        <v>53</v>
      </c>
      <c r="G8" s="73">
        <v>24</v>
      </c>
      <c r="H8" s="78">
        <f t="shared" si="6"/>
        <v>0.45283018867924529</v>
      </c>
      <c r="I8" s="73">
        <v>8</v>
      </c>
      <c r="J8" s="81">
        <f t="shared" si="1"/>
        <v>0.15094339622641509</v>
      </c>
      <c r="K8" s="73">
        <v>0</v>
      </c>
      <c r="L8" s="84">
        <f t="shared" si="2"/>
        <v>0</v>
      </c>
      <c r="M8" s="73">
        <v>1</v>
      </c>
      <c r="N8" s="100">
        <f t="shared" si="3"/>
        <v>1.8867924528301886E-2</v>
      </c>
      <c r="O8" s="73">
        <v>20</v>
      </c>
      <c r="P8" s="74">
        <f t="shared" si="7"/>
        <v>0.37735849056603776</v>
      </c>
    </row>
    <row r="9" spans="1:16" ht="15">
      <c r="A9" s="136" t="s">
        <v>5</v>
      </c>
      <c r="B9" s="65">
        <v>132</v>
      </c>
      <c r="C9" s="57">
        <f t="shared" si="4"/>
        <v>81</v>
      </c>
      <c r="D9" s="58">
        <f t="shared" si="0"/>
        <v>0.61363636363636365</v>
      </c>
      <c r="E9" s="59"/>
      <c r="F9" s="66">
        <f t="shared" si="5"/>
        <v>81</v>
      </c>
      <c r="G9" s="73">
        <v>46</v>
      </c>
      <c r="H9" s="78">
        <f t="shared" si="6"/>
        <v>0.5679012345679012</v>
      </c>
      <c r="I9" s="73">
        <v>18</v>
      </c>
      <c r="J9" s="81">
        <f t="shared" si="1"/>
        <v>0.22222222222222221</v>
      </c>
      <c r="K9" s="73">
        <v>0</v>
      </c>
      <c r="L9" s="84">
        <f t="shared" si="2"/>
        <v>0</v>
      </c>
      <c r="M9" s="73">
        <v>3</v>
      </c>
      <c r="N9" s="100">
        <f t="shared" si="3"/>
        <v>3.7037037037037035E-2</v>
      </c>
      <c r="O9" s="73">
        <v>14</v>
      </c>
      <c r="P9" s="74">
        <f t="shared" si="7"/>
        <v>0.1728395061728395</v>
      </c>
    </row>
    <row r="10" spans="1:16" ht="15">
      <c r="A10" s="136" t="s">
        <v>6</v>
      </c>
      <c r="B10" s="65">
        <v>582</v>
      </c>
      <c r="C10" s="57">
        <f t="shared" si="4"/>
        <v>335</v>
      </c>
      <c r="D10" s="58">
        <f t="shared" si="0"/>
        <v>0.57560137457044669</v>
      </c>
      <c r="E10" s="59"/>
      <c r="F10" s="66">
        <f t="shared" si="5"/>
        <v>335</v>
      </c>
      <c r="G10" s="73">
        <v>131</v>
      </c>
      <c r="H10" s="78">
        <f t="shared" si="6"/>
        <v>0.39104477611940297</v>
      </c>
      <c r="I10" s="73">
        <v>33</v>
      </c>
      <c r="J10" s="81">
        <f t="shared" si="1"/>
        <v>9.8507462686567168E-2</v>
      </c>
      <c r="K10" s="73">
        <v>39</v>
      </c>
      <c r="L10" s="84">
        <f t="shared" si="2"/>
        <v>0.11641791044776119</v>
      </c>
      <c r="M10" s="73">
        <v>7</v>
      </c>
      <c r="N10" s="100">
        <f t="shared" si="3"/>
        <v>2.0895522388059702E-2</v>
      </c>
      <c r="O10" s="73">
        <v>125</v>
      </c>
      <c r="P10" s="74">
        <f t="shared" si="7"/>
        <v>0.37313432835820898</v>
      </c>
    </row>
    <row r="11" spans="1:16" ht="15">
      <c r="A11" s="136" t="s">
        <v>7</v>
      </c>
      <c r="B11" s="65">
        <v>455</v>
      </c>
      <c r="C11" s="57">
        <f t="shared" si="4"/>
        <v>179</v>
      </c>
      <c r="D11" s="58">
        <f t="shared" si="0"/>
        <v>0.3934065934065934</v>
      </c>
      <c r="E11" s="59"/>
      <c r="F11" s="66">
        <f t="shared" si="5"/>
        <v>179</v>
      </c>
      <c r="G11" s="73">
        <v>75</v>
      </c>
      <c r="H11" s="78">
        <f t="shared" si="6"/>
        <v>0.41899441340782123</v>
      </c>
      <c r="I11" s="73">
        <v>22</v>
      </c>
      <c r="J11" s="81">
        <f t="shared" si="1"/>
        <v>0.12290502793296089</v>
      </c>
      <c r="K11" s="73">
        <v>7</v>
      </c>
      <c r="L11" s="84">
        <f t="shared" si="2"/>
        <v>3.9106145251396648E-2</v>
      </c>
      <c r="M11" s="73">
        <v>1</v>
      </c>
      <c r="N11" s="100">
        <f t="shared" si="3"/>
        <v>5.5865921787709499E-3</v>
      </c>
      <c r="O11" s="73">
        <v>74</v>
      </c>
      <c r="P11" s="74">
        <f t="shared" si="7"/>
        <v>0.41340782122905029</v>
      </c>
    </row>
    <row r="12" spans="1:16" ht="15">
      <c r="A12" s="136" t="s">
        <v>8</v>
      </c>
      <c r="B12" s="65">
        <v>241</v>
      </c>
      <c r="C12" s="57">
        <f t="shared" si="4"/>
        <v>133</v>
      </c>
      <c r="D12" s="58">
        <f t="shared" si="0"/>
        <v>0.55186721991701249</v>
      </c>
      <c r="E12" s="59"/>
      <c r="F12" s="66">
        <f t="shared" si="5"/>
        <v>133</v>
      </c>
      <c r="G12" s="73">
        <v>56</v>
      </c>
      <c r="H12" s="78">
        <f t="shared" si="6"/>
        <v>0.42105263157894735</v>
      </c>
      <c r="I12" s="73">
        <v>46</v>
      </c>
      <c r="J12" s="81">
        <f t="shared" si="1"/>
        <v>0.34586466165413532</v>
      </c>
      <c r="K12" s="73">
        <v>1</v>
      </c>
      <c r="L12" s="84">
        <f t="shared" si="2"/>
        <v>7.5187969924812026E-3</v>
      </c>
      <c r="M12" s="73">
        <v>1</v>
      </c>
      <c r="N12" s="100">
        <f t="shared" si="3"/>
        <v>7.5187969924812026E-3</v>
      </c>
      <c r="O12" s="73">
        <v>29</v>
      </c>
      <c r="P12" s="74">
        <f t="shared" si="7"/>
        <v>0.21804511278195488</v>
      </c>
    </row>
    <row r="13" spans="1:16" ht="15">
      <c r="A13" s="136" t="s">
        <v>9</v>
      </c>
      <c r="B13" s="65">
        <v>280</v>
      </c>
      <c r="C13" s="57">
        <f t="shared" si="4"/>
        <v>100</v>
      </c>
      <c r="D13" s="58">
        <f t="shared" si="0"/>
        <v>0.35714285714285715</v>
      </c>
      <c r="E13" s="59"/>
      <c r="F13" s="66">
        <f t="shared" si="5"/>
        <v>100</v>
      </c>
      <c r="G13" s="73">
        <v>35</v>
      </c>
      <c r="H13" s="78">
        <f t="shared" si="6"/>
        <v>0.35</v>
      </c>
      <c r="I13" s="73">
        <v>23</v>
      </c>
      <c r="J13" s="81">
        <f t="shared" si="1"/>
        <v>0.23</v>
      </c>
      <c r="K13" s="73">
        <v>14</v>
      </c>
      <c r="L13" s="84">
        <f t="shared" si="2"/>
        <v>0.14000000000000001</v>
      </c>
      <c r="M13" s="73">
        <v>0</v>
      </c>
      <c r="N13" s="100">
        <f t="shared" si="3"/>
        <v>0</v>
      </c>
      <c r="O13" s="73">
        <v>28</v>
      </c>
      <c r="P13" s="74">
        <f t="shared" si="7"/>
        <v>0.28000000000000003</v>
      </c>
    </row>
    <row r="14" spans="1:16" ht="15">
      <c r="A14" s="136" t="s">
        <v>10</v>
      </c>
      <c r="B14" s="65">
        <v>289</v>
      </c>
      <c r="C14" s="57">
        <f t="shared" si="4"/>
        <v>137</v>
      </c>
      <c r="D14" s="58">
        <f t="shared" si="0"/>
        <v>0.47404844290657439</v>
      </c>
      <c r="E14" s="59"/>
      <c r="F14" s="66">
        <f t="shared" si="5"/>
        <v>137</v>
      </c>
      <c r="G14" s="73">
        <v>58</v>
      </c>
      <c r="H14" s="78">
        <f t="shared" si="6"/>
        <v>0.42335766423357662</v>
      </c>
      <c r="I14" s="73">
        <v>27</v>
      </c>
      <c r="J14" s="81">
        <f t="shared" si="1"/>
        <v>0.19708029197080293</v>
      </c>
      <c r="K14" s="73">
        <v>1</v>
      </c>
      <c r="L14" s="84">
        <f t="shared" si="2"/>
        <v>7.2992700729927005E-3</v>
      </c>
      <c r="M14" s="73">
        <v>6</v>
      </c>
      <c r="N14" s="100">
        <f t="shared" si="3"/>
        <v>4.3795620437956206E-2</v>
      </c>
      <c r="O14" s="73">
        <v>45</v>
      </c>
      <c r="P14" s="74">
        <f t="shared" si="7"/>
        <v>0.32846715328467152</v>
      </c>
    </row>
    <row r="15" spans="1:16" ht="15">
      <c r="A15" s="136" t="s">
        <v>11</v>
      </c>
      <c r="B15" s="65">
        <v>391</v>
      </c>
      <c r="C15" s="57">
        <f t="shared" si="4"/>
        <v>177</v>
      </c>
      <c r="D15" s="58">
        <f t="shared" si="0"/>
        <v>0.45268542199488493</v>
      </c>
      <c r="E15" s="59"/>
      <c r="F15" s="66">
        <f t="shared" si="5"/>
        <v>177</v>
      </c>
      <c r="G15" s="73">
        <v>54</v>
      </c>
      <c r="H15" s="78">
        <f t="shared" si="6"/>
        <v>0.30508474576271188</v>
      </c>
      <c r="I15" s="73">
        <v>49</v>
      </c>
      <c r="J15" s="81">
        <f t="shared" si="1"/>
        <v>0.2768361581920904</v>
      </c>
      <c r="K15" s="73">
        <v>5</v>
      </c>
      <c r="L15" s="84">
        <f t="shared" si="2"/>
        <v>2.8248587570621469E-2</v>
      </c>
      <c r="M15" s="73">
        <v>7</v>
      </c>
      <c r="N15" s="100">
        <f t="shared" si="3"/>
        <v>3.954802259887006E-2</v>
      </c>
      <c r="O15" s="73">
        <v>62</v>
      </c>
      <c r="P15" s="74">
        <f t="shared" si="7"/>
        <v>0.35028248587570621</v>
      </c>
    </row>
    <row r="16" spans="1:16" ht="15">
      <c r="A16" s="136" t="s">
        <v>12</v>
      </c>
      <c r="B16" s="65">
        <v>468</v>
      </c>
      <c r="C16" s="57">
        <f t="shared" si="4"/>
        <v>215</v>
      </c>
      <c r="D16" s="58">
        <f t="shared" si="0"/>
        <v>0.45940170940170938</v>
      </c>
      <c r="E16" s="59"/>
      <c r="F16" s="66">
        <f t="shared" si="5"/>
        <v>215</v>
      </c>
      <c r="G16" s="73">
        <v>61</v>
      </c>
      <c r="H16" s="78">
        <f t="shared" si="6"/>
        <v>0.28372093023255812</v>
      </c>
      <c r="I16" s="73">
        <v>33</v>
      </c>
      <c r="J16" s="81">
        <f t="shared" si="1"/>
        <v>0.15348837209302327</v>
      </c>
      <c r="K16" s="73">
        <v>10</v>
      </c>
      <c r="L16" s="84">
        <f t="shared" si="2"/>
        <v>4.6511627906976744E-2</v>
      </c>
      <c r="M16" s="73">
        <v>2</v>
      </c>
      <c r="N16" s="100">
        <f t="shared" si="3"/>
        <v>9.3023255813953487E-3</v>
      </c>
      <c r="O16" s="73">
        <v>109</v>
      </c>
      <c r="P16" s="74">
        <f t="shared" si="7"/>
        <v>0.50697674418604655</v>
      </c>
    </row>
    <row r="17" spans="1:19" ht="15.75" thickBot="1">
      <c r="A17" s="137" t="s">
        <v>13</v>
      </c>
      <c r="B17" s="67">
        <v>550</v>
      </c>
      <c r="C17" s="68">
        <f t="shared" si="4"/>
        <v>321</v>
      </c>
      <c r="D17" s="69">
        <f t="shared" si="0"/>
        <v>0.58363636363636362</v>
      </c>
      <c r="E17" s="70"/>
      <c r="F17" s="71">
        <f t="shared" si="5"/>
        <v>321</v>
      </c>
      <c r="G17" s="75">
        <v>60</v>
      </c>
      <c r="H17" s="79">
        <f t="shared" si="6"/>
        <v>0.18691588785046728</v>
      </c>
      <c r="I17" s="75">
        <v>59</v>
      </c>
      <c r="J17" s="82">
        <f t="shared" si="1"/>
        <v>0.18380062305295949</v>
      </c>
      <c r="K17" s="75">
        <v>3</v>
      </c>
      <c r="L17" s="85">
        <f t="shared" si="2"/>
        <v>9.3457943925233638E-3</v>
      </c>
      <c r="M17" s="75">
        <v>7</v>
      </c>
      <c r="N17" s="101">
        <f t="shared" si="3"/>
        <v>2.1806853582554516E-2</v>
      </c>
      <c r="O17" s="75">
        <v>192</v>
      </c>
      <c r="P17" s="76">
        <f t="shared" si="7"/>
        <v>0.59813084112149528</v>
      </c>
    </row>
    <row r="18" spans="1:19" s="160" customFormat="1" ht="18" thickBot="1">
      <c r="A18" s="144" t="s">
        <v>14</v>
      </c>
      <c r="B18" s="145">
        <f>SUM(B5:B17)</f>
        <v>5390</v>
      </c>
      <c r="C18" s="146">
        <f>SUM(C5:C17)</f>
        <v>2802</v>
      </c>
      <c r="D18" s="147">
        <f>C18/B18</f>
        <v>0.51985157699443418</v>
      </c>
      <c r="E18" s="148">
        <v>54</v>
      </c>
      <c r="F18" s="149">
        <f>SUM(F5:F17)</f>
        <v>2802</v>
      </c>
      <c r="G18" s="150">
        <f>SUM(G5:G17)</f>
        <v>958</v>
      </c>
      <c r="H18" s="151">
        <f>G18/F18</f>
        <v>0.34189864382583868</v>
      </c>
      <c r="I18" s="152">
        <f>SUM(I5:I17)</f>
        <v>496</v>
      </c>
      <c r="J18" s="153">
        <f>I18/F18</f>
        <v>0.17701641684511063</v>
      </c>
      <c r="K18" s="154">
        <f>SUM(K5:K17)</f>
        <v>147</v>
      </c>
      <c r="L18" s="155">
        <f>K18/F18</f>
        <v>5.246252676659529E-2</v>
      </c>
      <c r="M18" s="156">
        <f>SUM(M5:M17)</f>
        <v>92</v>
      </c>
      <c r="N18" s="157">
        <f>M18/F18</f>
        <v>3.2833690221270521E-2</v>
      </c>
      <c r="O18" s="158">
        <f>SUM(O5:O17)</f>
        <v>1109</v>
      </c>
      <c r="P18" s="159">
        <f>O18/F18</f>
        <v>0.3957887223411849</v>
      </c>
    </row>
    <row r="19" spans="1:19" s="20" customFormat="1" ht="36.75" customHeight="1" thickBot="1">
      <c r="A19" s="22" t="s">
        <v>24</v>
      </c>
      <c r="B19" s="23"/>
      <c r="C19" s="23"/>
      <c r="D19" s="23"/>
      <c r="E19" s="23"/>
      <c r="F19" s="24"/>
      <c r="G19" s="31">
        <f>Izracun!B22</f>
        <v>6</v>
      </c>
      <c r="H19" s="138"/>
      <c r="I19" s="139">
        <f>Izracun!C22</f>
        <v>3</v>
      </c>
      <c r="J19" s="140"/>
      <c r="K19" s="141">
        <f>Izracun!D22</f>
        <v>0</v>
      </c>
      <c r="L19" s="142"/>
      <c r="M19" s="102">
        <f>Izracun!E22</f>
        <v>0</v>
      </c>
      <c r="N19" s="103"/>
      <c r="O19" s="29">
        <f>Izracun!F22</f>
        <v>6</v>
      </c>
      <c r="P19" s="30"/>
    </row>
    <row r="20" spans="1:19" s="4" customFormat="1" ht="13.5" customHeight="1"/>
    <row r="23" spans="1:19" s="3" customFormat="1"/>
    <row r="24" spans="1:19">
      <c r="S24" s="143"/>
    </row>
    <row r="38" s="5" customFormat="1" ht="15"/>
    <row r="39" s="6" customFormat="1"/>
  </sheetData>
  <mergeCells count="19">
    <mergeCell ref="M3:N3"/>
    <mergeCell ref="O3:P3"/>
    <mergeCell ref="A1:P1"/>
    <mergeCell ref="A19:F19"/>
    <mergeCell ref="K2:L2"/>
    <mergeCell ref="M2:N2"/>
    <mergeCell ref="O2:P2"/>
    <mergeCell ref="O19:P19"/>
    <mergeCell ref="G19:H19"/>
    <mergeCell ref="I19:J19"/>
    <mergeCell ref="K19:L19"/>
    <mergeCell ref="M19:N19"/>
    <mergeCell ref="G2:H2"/>
    <mergeCell ref="I2:J2"/>
    <mergeCell ref="B2:F3"/>
    <mergeCell ref="A2:A3"/>
    <mergeCell ref="G3:H3"/>
    <mergeCell ref="I3:J3"/>
    <mergeCell ref="K3:L3"/>
  </mergeCells>
  <phoneticPr fontId="1" type="noConversion"/>
  <pageMargins left="0.15748031496062992" right="0.23622047244094491" top="0.06" bottom="0.04" header="0.17" footer="0.02"/>
  <pageSetup paperSize="9" scale="94" orientation="landscape" errors="blank" r:id="rId1"/>
  <headerFooter alignWithMargins="0"/>
  <ignoredErrors>
    <ignoredError sqref="D18 N18 L18 J18 H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zoomScale="130" zoomScaleNormal="130" workbookViewId="0">
      <selection activeCell="H7" sqref="H7"/>
    </sheetView>
  </sheetViews>
  <sheetFormatPr defaultRowHeight="12.75"/>
  <cols>
    <col min="1" max="1" width="27.5703125" customWidth="1"/>
    <col min="2" max="2" width="12.140625" customWidth="1"/>
    <col min="3" max="6" width="11.7109375" customWidth="1"/>
  </cols>
  <sheetData>
    <row r="1" spans="1:6" ht="29.25" thickBot="1">
      <c r="A1" s="50" t="s">
        <v>27</v>
      </c>
      <c r="B1" s="51"/>
      <c r="C1" s="51"/>
      <c r="D1" s="51"/>
      <c r="E1" s="51"/>
      <c r="F1" s="51"/>
    </row>
    <row r="2" spans="1:6" ht="12.75" customHeight="1">
      <c r="A2" s="52"/>
      <c r="B2" s="127" t="s">
        <v>28</v>
      </c>
      <c r="C2" s="121" t="s">
        <v>29</v>
      </c>
      <c r="D2" s="116" t="s">
        <v>30</v>
      </c>
      <c r="E2" s="110" t="s">
        <v>31</v>
      </c>
      <c r="F2" s="104" t="s">
        <v>26</v>
      </c>
    </row>
    <row r="3" spans="1:6">
      <c r="A3" s="53"/>
      <c r="B3" s="128"/>
      <c r="C3" s="122"/>
      <c r="D3" s="117"/>
      <c r="E3" s="111"/>
      <c r="F3" s="105"/>
    </row>
    <row r="4" spans="1:6" ht="16.5" thickBot="1">
      <c r="A4" s="7" t="s">
        <v>20</v>
      </c>
      <c r="B4" s="129">
        <f>IF(Rezultati!G18&gt;0.05,Rezultati!G18,0)</f>
        <v>958</v>
      </c>
      <c r="C4" s="123">
        <f>IF(Rezultati!I18&gt;0.05,Rezultati!I18,0)</f>
        <v>496</v>
      </c>
      <c r="D4" s="118">
        <f>IF(Rezultati!K18&gt;0.05,Rezultati!K18,0)</f>
        <v>147</v>
      </c>
      <c r="E4" s="112">
        <f>IF(Rezultati!N18&gt;0.05,Rezultati!N18,0)</f>
        <v>0</v>
      </c>
      <c r="F4" s="106">
        <f>IF(Rezultati!O18&gt;0.05,Rezultati!O18,0)</f>
        <v>1109</v>
      </c>
    </row>
    <row r="5" spans="1:6">
      <c r="A5" s="8">
        <v>1</v>
      </c>
      <c r="B5" s="130">
        <f>B$4/$A5</f>
        <v>958</v>
      </c>
      <c r="C5" s="124">
        <f>C$4/$A5</f>
        <v>496</v>
      </c>
      <c r="D5" s="119">
        <f>D$4/$A5</f>
        <v>147</v>
      </c>
      <c r="E5" s="113">
        <f>E$4/$A5</f>
        <v>0</v>
      </c>
      <c r="F5" s="107">
        <f>F$4/$A5</f>
        <v>1109</v>
      </c>
    </row>
    <row r="6" spans="1:6">
      <c r="A6" s="8">
        <v>2</v>
      </c>
      <c r="B6" s="130">
        <f t="shared" ref="B6:F19" si="0">B$4/$A6</f>
        <v>479</v>
      </c>
      <c r="C6" s="124">
        <f t="shared" si="0"/>
        <v>248</v>
      </c>
      <c r="D6" s="119">
        <f t="shared" si="0"/>
        <v>73.5</v>
      </c>
      <c r="E6" s="113">
        <f t="shared" si="0"/>
        <v>0</v>
      </c>
      <c r="F6" s="107">
        <f t="shared" si="0"/>
        <v>554.5</v>
      </c>
    </row>
    <row r="7" spans="1:6">
      <c r="A7" s="8">
        <v>3</v>
      </c>
      <c r="B7" s="130">
        <f t="shared" si="0"/>
        <v>319.33333333333331</v>
      </c>
      <c r="C7" s="124">
        <f t="shared" si="0"/>
        <v>165.33333333333334</v>
      </c>
      <c r="D7" s="119">
        <f t="shared" si="0"/>
        <v>49</v>
      </c>
      <c r="E7" s="113">
        <f t="shared" si="0"/>
        <v>0</v>
      </c>
      <c r="F7" s="107">
        <f t="shared" si="0"/>
        <v>369.66666666666669</v>
      </c>
    </row>
    <row r="8" spans="1:6">
      <c r="A8" s="8">
        <v>4</v>
      </c>
      <c r="B8" s="130">
        <f t="shared" si="0"/>
        <v>239.5</v>
      </c>
      <c r="C8" s="124">
        <f t="shared" si="0"/>
        <v>124</v>
      </c>
      <c r="D8" s="119">
        <f t="shared" si="0"/>
        <v>36.75</v>
      </c>
      <c r="E8" s="113">
        <f t="shared" si="0"/>
        <v>0</v>
      </c>
      <c r="F8" s="107">
        <f t="shared" si="0"/>
        <v>277.25</v>
      </c>
    </row>
    <row r="9" spans="1:6">
      <c r="A9" s="8">
        <v>5</v>
      </c>
      <c r="B9" s="130">
        <f t="shared" si="0"/>
        <v>191.6</v>
      </c>
      <c r="C9" s="124">
        <f t="shared" si="0"/>
        <v>99.2</v>
      </c>
      <c r="D9" s="119">
        <f t="shared" si="0"/>
        <v>29.4</v>
      </c>
      <c r="E9" s="113">
        <f t="shared" si="0"/>
        <v>0</v>
      </c>
      <c r="F9" s="107">
        <f t="shared" si="0"/>
        <v>221.8</v>
      </c>
    </row>
    <row r="10" spans="1:6">
      <c r="A10" s="8">
        <v>6</v>
      </c>
      <c r="B10" s="130">
        <f t="shared" si="0"/>
        <v>159.66666666666666</v>
      </c>
      <c r="C10" s="124">
        <f t="shared" si="0"/>
        <v>82.666666666666671</v>
      </c>
      <c r="D10" s="119">
        <f t="shared" si="0"/>
        <v>24.5</v>
      </c>
      <c r="E10" s="113">
        <f t="shared" si="0"/>
        <v>0</v>
      </c>
      <c r="F10" s="107">
        <f t="shared" si="0"/>
        <v>184.83333333333334</v>
      </c>
    </row>
    <row r="11" spans="1:6">
      <c r="A11" s="8">
        <v>7</v>
      </c>
      <c r="B11" s="130">
        <f t="shared" si="0"/>
        <v>136.85714285714286</v>
      </c>
      <c r="C11" s="124">
        <f t="shared" si="0"/>
        <v>70.857142857142861</v>
      </c>
      <c r="D11" s="119">
        <f t="shared" si="0"/>
        <v>21</v>
      </c>
      <c r="E11" s="113">
        <f t="shared" si="0"/>
        <v>0</v>
      </c>
      <c r="F11" s="107">
        <f t="shared" si="0"/>
        <v>158.42857142857142</v>
      </c>
    </row>
    <row r="12" spans="1:6">
      <c r="A12" s="8">
        <v>8</v>
      </c>
      <c r="B12" s="130">
        <f t="shared" si="0"/>
        <v>119.75</v>
      </c>
      <c r="C12" s="124">
        <f t="shared" si="0"/>
        <v>62</v>
      </c>
      <c r="D12" s="119">
        <f t="shared" si="0"/>
        <v>18.375</v>
      </c>
      <c r="E12" s="113">
        <f t="shared" si="0"/>
        <v>0</v>
      </c>
      <c r="F12" s="107">
        <f t="shared" si="0"/>
        <v>138.625</v>
      </c>
    </row>
    <row r="13" spans="1:6">
      <c r="A13" s="8">
        <v>9</v>
      </c>
      <c r="B13" s="130">
        <f t="shared" si="0"/>
        <v>106.44444444444444</v>
      </c>
      <c r="C13" s="124">
        <f t="shared" si="0"/>
        <v>55.111111111111114</v>
      </c>
      <c r="D13" s="119">
        <f t="shared" si="0"/>
        <v>16.333333333333332</v>
      </c>
      <c r="E13" s="113">
        <f t="shared" si="0"/>
        <v>0</v>
      </c>
      <c r="F13" s="107">
        <f t="shared" si="0"/>
        <v>123.22222222222223</v>
      </c>
    </row>
    <row r="14" spans="1:6">
      <c r="A14" s="8">
        <v>10</v>
      </c>
      <c r="B14" s="130">
        <f t="shared" si="0"/>
        <v>95.8</v>
      </c>
      <c r="C14" s="124">
        <f t="shared" si="0"/>
        <v>49.6</v>
      </c>
      <c r="D14" s="119">
        <f t="shared" si="0"/>
        <v>14.7</v>
      </c>
      <c r="E14" s="113">
        <f t="shared" si="0"/>
        <v>0</v>
      </c>
      <c r="F14" s="107">
        <f t="shared" si="0"/>
        <v>110.9</v>
      </c>
    </row>
    <row r="15" spans="1:6">
      <c r="A15" s="8">
        <v>11</v>
      </c>
      <c r="B15" s="130">
        <f t="shared" si="0"/>
        <v>87.090909090909093</v>
      </c>
      <c r="C15" s="124">
        <f t="shared" si="0"/>
        <v>45.090909090909093</v>
      </c>
      <c r="D15" s="119">
        <f t="shared" si="0"/>
        <v>13.363636363636363</v>
      </c>
      <c r="E15" s="113">
        <f t="shared" si="0"/>
        <v>0</v>
      </c>
      <c r="F15" s="107">
        <f t="shared" si="0"/>
        <v>100.81818181818181</v>
      </c>
    </row>
    <row r="16" spans="1:6">
      <c r="A16" s="8">
        <v>12</v>
      </c>
      <c r="B16" s="130">
        <f t="shared" si="0"/>
        <v>79.833333333333329</v>
      </c>
      <c r="C16" s="124">
        <f t="shared" si="0"/>
        <v>41.333333333333336</v>
      </c>
      <c r="D16" s="119">
        <f t="shared" si="0"/>
        <v>12.25</v>
      </c>
      <c r="E16" s="113">
        <f t="shared" si="0"/>
        <v>0</v>
      </c>
      <c r="F16" s="107">
        <f t="shared" si="0"/>
        <v>92.416666666666671</v>
      </c>
    </row>
    <row r="17" spans="1:6">
      <c r="A17" s="8">
        <v>13</v>
      </c>
      <c r="B17" s="130">
        <f t="shared" si="0"/>
        <v>73.692307692307693</v>
      </c>
      <c r="C17" s="124">
        <f t="shared" si="0"/>
        <v>38.153846153846153</v>
      </c>
      <c r="D17" s="119">
        <f t="shared" si="0"/>
        <v>11.307692307692308</v>
      </c>
      <c r="E17" s="113">
        <f t="shared" si="0"/>
        <v>0</v>
      </c>
      <c r="F17" s="107">
        <f t="shared" si="0"/>
        <v>85.307692307692307</v>
      </c>
    </row>
    <row r="18" spans="1:6">
      <c r="A18" s="8">
        <v>14</v>
      </c>
      <c r="B18" s="130">
        <f t="shared" si="0"/>
        <v>68.428571428571431</v>
      </c>
      <c r="C18" s="124">
        <f t="shared" si="0"/>
        <v>35.428571428571431</v>
      </c>
      <c r="D18" s="119">
        <f t="shared" si="0"/>
        <v>10.5</v>
      </c>
      <c r="E18" s="113">
        <f t="shared" si="0"/>
        <v>0</v>
      </c>
      <c r="F18" s="107">
        <f t="shared" si="0"/>
        <v>79.214285714285708</v>
      </c>
    </row>
    <row r="19" spans="1:6" ht="13.5" thickBot="1">
      <c r="A19" s="9">
        <v>15</v>
      </c>
      <c r="B19" s="131">
        <f t="shared" si="0"/>
        <v>63.866666666666667</v>
      </c>
      <c r="C19" s="125">
        <f t="shared" si="0"/>
        <v>33.06666666666667</v>
      </c>
      <c r="D19" s="120">
        <f t="shared" si="0"/>
        <v>9.8000000000000007</v>
      </c>
      <c r="E19" s="114">
        <f t="shared" si="0"/>
        <v>0</v>
      </c>
      <c r="F19" s="108">
        <f t="shared" si="0"/>
        <v>73.933333333333337</v>
      </c>
    </row>
    <row r="20" spans="1:6">
      <c r="A20" s="10" t="s">
        <v>23</v>
      </c>
      <c r="B20" s="11">
        <f>LARGE(B5:F19,15)</f>
        <v>159.66666666666666</v>
      </c>
      <c r="C20" s="12"/>
      <c r="D20" s="12"/>
      <c r="E20" s="18"/>
      <c r="F20" s="13"/>
    </row>
    <row r="21" spans="1:6" ht="13.5" thickBot="1">
      <c r="A21" s="14" t="s">
        <v>22</v>
      </c>
      <c r="B21" s="15">
        <f>B5/$B$20</f>
        <v>6</v>
      </c>
      <c r="C21" s="15">
        <f>C5/$B$20</f>
        <v>3.1064718162839249</v>
      </c>
      <c r="D21" s="15">
        <f>D5/$B$20</f>
        <v>0.9206680584551149</v>
      </c>
      <c r="E21" s="19">
        <f>E5/$B$20</f>
        <v>0</v>
      </c>
      <c r="F21" s="16">
        <f>F5/$B$20</f>
        <v>6.9457202505219211</v>
      </c>
    </row>
    <row r="22" spans="1:6" s="1" customFormat="1" ht="34.5" thickBot="1">
      <c r="A22" s="17" t="s">
        <v>18</v>
      </c>
      <c r="B22" s="132">
        <f>FLOOR(B21,1)</f>
        <v>6</v>
      </c>
      <c r="C22" s="126">
        <f>FLOOR(C21,1)</f>
        <v>3</v>
      </c>
      <c r="D22" s="133">
        <f>FLOOR(D21,1)</f>
        <v>0</v>
      </c>
      <c r="E22" s="115">
        <f>FLOOR(E21,1)</f>
        <v>0</v>
      </c>
      <c r="F22" s="109">
        <f>FLOOR(F21,1)</f>
        <v>6</v>
      </c>
    </row>
  </sheetData>
  <mergeCells count="7">
    <mergeCell ref="F2:F3"/>
    <mergeCell ref="A1:F1"/>
    <mergeCell ref="B2:B3"/>
    <mergeCell ref="C2:C3"/>
    <mergeCell ref="D2:D3"/>
    <mergeCell ref="E2:E3"/>
    <mergeCell ref="A2:A3"/>
  </mergeCells>
  <phoneticPr fontId="1" type="noConversion"/>
  <conditionalFormatting sqref="B5:E19">
    <cfRule type="cellIs" dxfId="1" priority="2" stopIfTrue="1" operator="greaterThanOrEqual">
      <formula>$B$20</formula>
    </cfRule>
  </conditionalFormatting>
  <conditionalFormatting sqref="F5:F19">
    <cfRule type="cellIs" dxfId="0" priority="1" stopIfTrue="1" operator="greaterThanOrEqual">
      <formula>$B$20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Rezultati</vt:lpstr>
      <vt:lpstr>Izracun</vt:lpstr>
      <vt:lpstr>Rezultati!Print_Area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Josip Kruslin</cp:lastModifiedBy>
  <cp:lastPrinted>2013-05-20T13:27:49Z</cp:lastPrinted>
  <dcterms:created xsi:type="dcterms:W3CDTF">2005-05-15T11:04:42Z</dcterms:created>
  <dcterms:modified xsi:type="dcterms:W3CDTF">2013-05-20T13:29:52Z</dcterms:modified>
</cp:coreProperties>
</file>