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20970" windowHeight="7590" activeTab="0"/>
  </bookViews>
  <sheets>
    <sheet name="PG" sheetId="1" r:id="rId1"/>
    <sheet name="PGD" sheetId="2" r:id="rId2"/>
    <sheet name="GRAF" sheetId="3" r:id="rId3"/>
  </sheets>
  <definedNames>
    <definedName name="_xlnm.Print_Area" localSheetId="0">'PG'!$A$1:$N$20</definedName>
  </definedNames>
  <calcPr fullCalcOnLoad="1"/>
</workbook>
</file>

<file path=xl/sharedStrings.xml><?xml version="1.0" encoding="utf-8"?>
<sst xmlns="http://schemas.openxmlformats.org/spreadsheetml/2006/main" count="44" uniqueCount="33">
  <si>
    <t>BIRAČKO MJESTO</t>
  </si>
  <si>
    <t>Pregrada</t>
  </si>
  <si>
    <t>Pregrada Vrhi</t>
  </si>
  <si>
    <t>Bušin</t>
  </si>
  <si>
    <t>Klenice</t>
  </si>
  <si>
    <t>Valentinovo</t>
  </si>
  <si>
    <t>Sopot</t>
  </si>
  <si>
    <t>Vinagora</t>
  </si>
  <si>
    <t>Stipernica</t>
  </si>
  <si>
    <t>Gorjakovo</t>
  </si>
  <si>
    <t>Cigrovec</t>
  </si>
  <si>
    <t>Benkovo</t>
  </si>
  <si>
    <t>Plemenšćina</t>
  </si>
  <si>
    <t>Kostel</t>
  </si>
  <si>
    <t>UKUPNO</t>
  </si>
  <si>
    <t>VAŽEĆIH</t>
  </si>
  <si>
    <t>NEVAŽEĆIH</t>
  </si>
  <si>
    <t>UPISANO</t>
  </si>
  <si>
    <t>MANDATA</t>
  </si>
  <si>
    <t>HDZ</t>
  </si>
  <si>
    <t>SDP</t>
  </si>
  <si>
    <t>#</t>
  </si>
  <si>
    <t>BROJ GLASOVA</t>
  </si>
  <si>
    <t>%</t>
  </si>
  <si>
    <t>DIJELJENO</t>
  </si>
  <si>
    <t>KOEFICIJENT</t>
  </si>
  <si>
    <t>MANDATI</t>
  </si>
  <si>
    <t>GLASALO</t>
  </si>
  <si>
    <t>A-HSS</t>
  </si>
  <si>
    <t>HSP</t>
  </si>
  <si>
    <t>SDP-ZS</t>
  </si>
  <si>
    <t>IZRAČUNAVANJE (D'HONDT)</t>
  </si>
  <si>
    <t>PRIVREMENI REZULTATI IZBORA ZA GRADSKO VIJEĆE GRADA PREGRADE 17.05.2009.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</si>
</sst>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0.0000000"/>
    <numFmt numFmtId="166" formatCode="0.0%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4.5"/>
      <name val="Arial"/>
      <family val="0"/>
    </font>
    <font>
      <sz val="4.7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dotted"/>
      <top style="thin"/>
      <bottom style="dotted"/>
    </border>
    <border>
      <left style="medium"/>
      <right style="medium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dotted"/>
      <right style="medium"/>
      <top style="dotted"/>
      <bottom style="thin"/>
    </border>
    <border>
      <left style="dotted"/>
      <right style="medium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dotted"/>
      <top style="medium"/>
      <bottom style="thin"/>
    </border>
    <border>
      <left style="medium"/>
      <right style="dotted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tted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" fontId="0" fillId="0" borderId="2" xfId="0" applyNumberFormat="1" applyBorder="1" applyAlignment="1">
      <alignment horizontal="right"/>
    </xf>
    <xf numFmtId="0" fontId="0" fillId="2" borderId="3" xfId="0" applyFill="1" applyBorder="1" applyAlignment="1">
      <alignment horizontal="right"/>
    </xf>
    <xf numFmtId="1" fontId="0" fillId="2" borderId="4" xfId="0" applyNumberFormat="1" applyFill="1" applyBorder="1" applyAlignment="1">
      <alignment horizontal="right"/>
    </xf>
    <xf numFmtId="0" fontId="0" fillId="0" borderId="0" xfId="0" applyFill="1" applyAlignment="1">
      <alignment/>
    </xf>
    <xf numFmtId="1" fontId="4" fillId="3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10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1" fontId="0" fillId="0" borderId="13" xfId="0" applyNumberFormat="1" applyBorder="1" applyAlignment="1">
      <alignment horizontal="right"/>
    </xf>
    <xf numFmtId="0" fontId="1" fillId="0" borderId="14" xfId="0" applyFont="1" applyBorder="1" applyAlignment="1">
      <alignment/>
    </xf>
    <xf numFmtId="1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Border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0" fontId="0" fillId="4" borderId="21" xfId="0" applyNumberFormat="1" applyFill="1" applyBorder="1" applyAlignment="1">
      <alignment horizontal="right"/>
    </xf>
    <xf numFmtId="10" fontId="0" fillId="4" borderId="22" xfId="0" applyNumberFormat="1" applyFill="1" applyBorder="1" applyAlignment="1">
      <alignment horizontal="right"/>
    </xf>
    <xf numFmtId="10" fontId="0" fillId="4" borderId="23" xfId="0" applyNumberFormat="1" applyFill="1" applyBorder="1" applyAlignment="1">
      <alignment horizontal="right"/>
    </xf>
    <xf numFmtId="1" fontId="0" fillId="4" borderId="21" xfId="0" applyNumberFormat="1" applyFill="1" applyBorder="1" applyAlignment="1">
      <alignment/>
    </xf>
    <xf numFmtId="1" fontId="0" fillId="4" borderId="22" xfId="0" applyNumberFormat="1" applyFill="1" applyBorder="1" applyAlignment="1">
      <alignment/>
    </xf>
    <xf numFmtId="1" fontId="0" fillId="4" borderId="23" xfId="0" applyNumberFormat="1" applyFill="1" applyBorder="1" applyAlignment="1">
      <alignment/>
    </xf>
    <xf numFmtId="1" fontId="4" fillId="4" borderId="24" xfId="0" applyNumberFormat="1" applyFont="1" applyFill="1" applyBorder="1" applyAlignment="1">
      <alignment/>
    </xf>
    <xf numFmtId="1" fontId="4" fillId="4" borderId="25" xfId="0" applyNumberFormat="1" applyFont="1" applyFill="1" applyBorder="1" applyAlignment="1">
      <alignment/>
    </xf>
    <xf numFmtId="10" fontId="4" fillId="4" borderId="26" xfId="0" applyNumberFormat="1" applyFont="1" applyFill="1" applyBorder="1" applyAlignment="1">
      <alignment horizontal="right"/>
    </xf>
    <xf numFmtId="1" fontId="4" fillId="4" borderId="4" xfId="0" applyNumberFormat="1" applyFont="1" applyFill="1" applyBorder="1" applyAlignment="1">
      <alignment horizontal="right"/>
    </xf>
    <xf numFmtId="1" fontId="4" fillId="4" borderId="9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32" xfId="0" applyNumberFormat="1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/>
    </xf>
    <xf numFmtId="10" fontId="0" fillId="5" borderId="21" xfId="0" applyNumberFormat="1" applyFill="1" applyBorder="1" applyAlignment="1">
      <alignment/>
    </xf>
    <xf numFmtId="10" fontId="0" fillId="5" borderId="22" xfId="0" applyNumberFormat="1" applyFill="1" applyBorder="1" applyAlignment="1">
      <alignment/>
    </xf>
    <xf numFmtId="10" fontId="0" fillId="5" borderId="23" xfId="0" applyNumberFormat="1" applyFill="1" applyBorder="1" applyAlignment="1">
      <alignment/>
    </xf>
    <xf numFmtId="1" fontId="4" fillId="5" borderId="5" xfId="0" applyNumberFormat="1" applyFont="1" applyFill="1" applyBorder="1" applyAlignment="1">
      <alignment/>
    </xf>
    <xf numFmtId="166" fontId="4" fillId="5" borderId="26" xfId="0" applyNumberFormat="1" applyFont="1" applyFill="1" applyBorder="1" applyAlignment="1">
      <alignment/>
    </xf>
    <xf numFmtId="1" fontId="0" fillId="4" borderId="33" xfId="0" applyNumberFormat="1" applyFill="1" applyBorder="1" applyAlignment="1">
      <alignment/>
    </xf>
    <xf numFmtId="1" fontId="0" fillId="0" borderId="19" xfId="0" applyNumberFormat="1" applyBorder="1" applyAlignment="1">
      <alignment/>
    </xf>
    <xf numFmtId="0" fontId="0" fillId="0" borderId="34" xfId="0" applyBorder="1" applyAlignment="1">
      <alignment/>
    </xf>
    <xf numFmtId="1" fontId="0" fillId="2" borderId="35" xfId="0" applyNumberFormat="1" applyFill="1" applyBorder="1" applyAlignment="1">
      <alignment/>
    </xf>
    <xf numFmtId="1" fontId="0" fillId="4" borderId="36" xfId="0" applyNumberFormat="1" applyFill="1" applyBorder="1" applyAlignment="1">
      <alignment/>
    </xf>
    <xf numFmtId="1" fontId="0" fillId="4" borderId="37" xfId="0" applyNumberFormat="1" applyFill="1" applyBorder="1" applyAlignment="1">
      <alignment/>
    </xf>
    <xf numFmtId="1" fontId="0" fillId="4" borderId="38" xfId="0" applyNumberFormat="1" applyFill="1" applyBorder="1" applyAlignment="1">
      <alignment/>
    </xf>
    <xf numFmtId="10" fontId="0" fillId="6" borderId="21" xfId="0" applyNumberFormat="1" applyFill="1" applyBorder="1" applyAlignment="1">
      <alignment/>
    </xf>
    <xf numFmtId="10" fontId="0" fillId="6" borderId="22" xfId="0" applyNumberFormat="1" applyFill="1" applyBorder="1" applyAlignment="1">
      <alignment/>
    </xf>
    <xf numFmtId="10" fontId="0" fillId="6" borderId="23" xfId="0" applyNumberFormat="1" applyFill="1" applyBorder="1" applyAlignment="1">
      <alignment/>
    </xf>
    <xf numFmtId="166" fontId="4" fillId="6" borderId="26" xfId="0" applyNumberFormat="1" applyFont="1" applyFill="1" applyBorder="1" applyAlignment="1">
      <alignment/>
    </xf>
    <xf numFmtId="10" fontId="0" fillId="4" borderId="21" xfId="0" applyNumberFormat="1" applyFill="1" applyBorder="1" applyAlignment="1">
      <alignment/>
    </xf>
    <xf numFmtId="10" fontId="0" fillId="4" borderId="22" xfId="0" applyNumberFormat="1" applyFill="1" applyBorder="1" applyAlignment="1">
      <alignment/>
    </xf>
    <xf numFmtId="10" fontId="0" fillId="4" borderId="23" xfId="0" applyNumberFormat="1" applyFill="1" applyBorder="1" applyAlignment="1">
      <alignment/>
    </xf>
    <xf numFmtId="1" fontId="4" fillId="4" borderId="5" xfId="0" applyNumberFormat="1" applyFont="1" applyFill="1" applyBorder="1" applyAlignment="1">
      <alignment/>
    </xf>
    <xf numFmtId="166" fontId="4" fillId="4" borderId="26" xfId="0" applyNumberFormat="1" applyFont="1" applyFill="1" applyBorder="1" applyAlignment="1">
      <alignment/>
    </xf>
    <xf numFmtId="1" fontId="3" fillId="7" borderId="39" xfId="0" applyNumberFormat="1" applyFont="1" applyFill="1" applyBorder="1" applyAlignment="1">
      <alignment horizontal="right"/>
    </xf>
    <xf numFmtId="164" fontId="0" fillId="7" borderId="40" xfId="0" applyNumberFormat="1" applyFill="1" applyBorder="1" applyAlignment="1">
      <alignment horizontal="right"/>
    </xf>
    <xf numFmtId="164" fontId="0" fillId="7" borderId="41" xfId="0" applyNumberFormat="1" applyFill="1" applyBorder="1" applyAlignment="1">
      <alignment horizontal="right"/>
    </xf>
    <xf numFmtId="0" fontId="7" fillId="7" borderId="42" xfId="0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164" fontId="0" fillId="4" borderId="26" xfId="0" applyNumberFormat="1" applyFill="1" applyBorder="1" applyAlignment="1">
      <alignment horizontal="right"/>
    </xf>
    <xf numFmtId="0" fontId="7" fillId="4" borderId="16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1" fontId="3" fillId="3" borderId="44" xfId="0" applyNumberFormat="1" applyFont="1" applyFill="1" applyBorder="1" applyAlignment="1">
      <alignment horizontal="right"/>
    </xf>
    <xf numFmtId="164" fontId="0" fillId="3" borderId="38" xfId="0" applyNumberFormat="1" applyFill="1" applyBorder="1" applyAlignment="1">
      <alignment horizontal="right"/>
    </xf>
    <xf numFmtId="164" fontId="0" fillId="3" borderId="9" xfId="0" applyNumberFormat="1" applyFill="1" applyBorder="1" applyAlignment="1">
      <alignment horizontal="right"/>
    </xf>
    <xf numFmtId="0" fontId="1" fillId="0" borderId="45" xfId="0" applyFont="1" applyFill="1" applyBorder="1" applyAlignment="1">
      <alignment/>
    </xf>
    <xf numFmtId="165" fontId="10" fillId="8" borderId="46" xfId="0" applyNumberFormat="1" applyFont="1" applyFill="1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1" fontId="3" fillId="6" borderId="48" xfId="0" applyNumberFormat="1" applyFont="1" applyFill="1" applyBorder="1" applyAlignment="1">
      <alignment horizontal="right"/>
    </xf>
    <xf numFmtId="164" fontId="0" fillId="6" borderId="0" xfId="0" applyNumberFormat="1" applyFill="1" applyBorder="1" applyAlignment="1">
      <alignment horizontal="right"/>
    </xf>
    <xf numFmtId="164" fontId="0" fillId="6" borderId="8" xfId="0" applyNumberFormat="1" applyFill="1" applyBorder="1" applyAlignment="1">
      <alignment horizontal="right"/>
    </xf>
    <xf numFmtId="0" fontId="7" fillId="6" borderId="24" xfId="0" applyFont="1" applyFill="1" applyBorder="1" applyAlignment="1">
      <alignment horizontal="center"/>
    </xf>
    <xf numFmtId="1" fontId="1" fillId="9" borderId="15" xfId="0" applyNumberFormat="1" applyFont="1" applyFill="1" applyBorder="1" applyAlignment="1">
      <alignment/>
    </xf>
    <xf numFmtId="1" fontId="1" fillId="5" borderId="13" xfId="0" applyNumberFormat="1" applyFont="1" applyFill="1" applyBorder="1" applyAlignment="1">
      <alignment/>
    </xf>
    <xf numFmtId="1" fontId="1" fillId="5" borderId="15" xfId="0" applyNumberFormat="1" applyFont="1" applyFill="1" applyBorder="1" applyAlignment="1">
      <alignment/>
    </xf>
    <xf numFmtId="1" fontId="1" fillId="5" borderId="2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/>
    </xf>
    <xf numFmtId="1" fontId="1" fillId="4" borderId="15" xfId="0" applyNumberFormat="1" applyFont="1" applyFill="1" applyBorder="1" applyAlignment="1">
      <alignment/>
    </xf>
    <xf numFmtId="1" fontId="1" fillId="4" borderId="2" xfId="0" applyNumberFormat="1" applyFont="1" applyFill="1" applyBorder="1" applyAlignment="1">
      <alignment/>
    </xf>
    <xf numFmtId="1" fontId="1" fillId="3" borderId="13" xfId="0" applyNumberFormat="1" applyFont="1" applyFill="1" applyBorder="1" applyAlignment="1">
      <alignment/>
    </xf>
    <xf numFmtId="1" fontId="1" fillId="3" borderId="15" xfId="0" applyNumberFormat="1" applyFont="1" applyFill="1" applyBorder="1" applyAlignment="1">
      <alignment/>
    </xf>
    <xf numFmtId="1" fontId="1" fillId="3" borderId="2" xfId="0" applyNumberFormat="1" applyFont="1" applyFill="1" applyBorder="1" applyAlignment="1">
      <alignment/>
    </xf>
    <xf numFmtId="0" fontId="1" fillId="0" borderId="49" xfId="0" applyFont="1" applyFill="1" applyBorder="1" applyAlignment="1">
      <alignment horizontal="center"/>
    </xf>
    <xf numFmtId="1" fontId="1" fillId="6" borderId="50" xfId="0" applyNumberFormat="1" applyFont="1" applyFill="1" applyBorder="1" applyAlignment="1">
      <alignment/>
    </xf>
    <xf numFmtId="10" fontId="0" fillId="3" borderId="51" xfId="0" applyNumberFormat="1" applyFill="1" applyBorder="1" applyAlignment="1">
      <alignment/>
    </xf>
    <xf numFmtId="1" fontId="1" fillId="6" borderId="52" xfId="0" applyNumberFormat="1" applyFont="1" applyFill="1" applyBorder="1" applyAlignment="1">
      <alignment/>
    </xf>
    <xf numFmtId="10" fontId="0" fillId="3" borderId="53" xfId="0" applyNumberFormat="1" applyFill="1" applyBorder="1" applyAlignment="1">
      <alignment/>
    </xf>
    <xf numFmtId="1" fontId="1" fillId="6" borderId="54" xfId="0" applyNumberFormat="1" applyFont="1" applyFill="1" applyBorder="1" applyAlignment="1">
      <alignment/>
    </xf>
    <xf numFmtId="10" fontId="0" fillId="3" borderId="55" xfId="0" applyNumberFormat="1" applyFill="1" applyBorder="1" applyAlignment="1">
      <alignment/>
    </xf>
    <xf numFmtId="0" fontId="0" fillId="0" borderId="32" xfId="0" applyFill="1" applyBorder="1" applyAlignment="1">
      <alignment/>
    </xf>
    <xf numFmtId="10" fontId="0" fillId="0" borderId="44" xfId="0" applyNumberFormat="1" applyFill="1" applyBorder="1" applyAlignment="1">
      <alignment/>
    </xf>
    <xf numFmtId="1" fontId="4" fillId="6" borderId="56" xfId="0" applyNumberFormat="1" applyFont="1" applyFill="1" applyBorder="1" applyAlignment="1">
      <alignment/>
    </xf>
    <xf numFmtId="166" fontId="4" fillId="3" borderId="9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0" fontId="6" fillId="4" borderId="12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5" borderId="57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4" borderId="57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6" borderId="58" xfId="0" applyFont="1" applyFill="1" applyBorder="1" applyAlignment="1">
      <alignment horizontal="center"/>
    </xf>
    <xf numFmtId="0" fontId="0" fillId="6" borderId="59" xfId="0" applyFill="1" applyBorder="1" applyAlignment="1">
      <alignment/>
    </xf>
    <xf numFmtId="0" fontId="8" fillId="7" borderId="60" xfId="0" applyFont="1" applyFill="1" applyBorder="1" applyAlignment="1">
      <alignment horizontal="center"/>
    </xf>
    <xf numFmtId="0" fontId="0" fillId="7" borderId="61" xfId="0" applyFill="1" applyBorder="1" applyAlignment="1">
      <alignment/>
    </xf>
    <xf numFmtId="0" fontId="8" fillId="4" borderId="60" xfId="0" applyFont="1" applyFill="1" applyBorder="1" applyAlignment="1">
      <alignment horizontal="center"/>
    </xf>
    <xf numFmtId="0" fontId="0" fillId="4" borderId="61" xfId="0" applyFill="1" applyBorder="1" applyAlignment="1">
      <alignment/>
    </xf>
    <xf numFmtId="0" fontId="8" fillId="3" borderId="62" xfId="0" applyFont="1" applyFill="1" applyBorder="1" applyAlignment="1">
      <alignment horizontal="center"/>
    </xf>
    <xf numFmtId="0" fontId="0" fillId="3" borderId="63" xfId="0" applyFill="1" applyBorder="1" applyAlignment="1">
      <alignment/>
    </xf>
    <xf numFmtId="0" fontId="0" fillId="0" borderId="64" xfId="0" applyBorder="1" applyAlignment="1">
      <alignment/>
    </xf>
    <xf numFmtId="0" fontId="0" fillId="0" borderId="6" xfId="0" applyBorder="1" applyAlignment="1">
      <alignment/>
    </xf>
    <xf numFmtId="0" fontId="1" fillId="0" borderId="65" xfId="0" applyFont="1" applyBorder="1" applyAlignment="1">
      <alignment/>
    </xf>
    <xf numFmtId="0" fontId="8" fillId="4" borderId="12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FFFF"/>
      </font>
      <fill>
        <patternFill>
          <bgColor rgb="FF8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 mandatima</a:t>
            </a:r>
          </a:p>
        </c:rich>
      </c:tx>
      <c:layout>
        <c:manualLayout>
          <c:xMode val="factor"/>
          <c:yMode val="factor"/>
          <c:x val="-0.351"/>
          <c:y val="0"/>
        </c:manualLayout>
      </c:layout>
      <c:spPr>
        <a:solidFill>
          <a:srgbClr val="FFFFFF"/>
        </a:solidFill>
        <a:ln w="3175">
          <a:solidFill/>
        </a:ln>
      </c:spPr>
    </c:title>
    <c:plotArea>
      <c:layout>
        <c:manualLayout>
          <c:xMode val="edge"/>
          <c:yMode val="edge"/>
          <c:x val="0.243"/>
          <c:y val="0.1345"/>
          <c:w val="0.6765"/>
          <c:h val="0.78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333333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(PG!$G$2,PG!$I$2,PG!$K$2,PG!$M$2)</c:f>
              <c:strCache/>
            </c:strRef>
          </c:cat>
          <c:val>
            <c:numRef>
              <c:f>(PG!$G$20,PG!$I$20,PG!$K$20,PG!$M$20)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(PG!$G$2,PG!$I$2,PG!$K$2,PG!$M$2)</c:f>
              <c:strCache/>
            </c:strRef>
          </c:cat>
          <c:val>
            <c:numRef>
              <c:f>(PG!$G$20,PG!$I$20,PG!$K$20,PG!$M$20)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00"/>
    </a:solidFill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 glasovima</a:t>
            </a:r>
          </a:p>
        </c:rich>
      </c:tx>
      <c:layout>
        <c:manualLayout>
          <c:xMode val="factor"/>
          <c:yMode val="factor"/>
          <c:x val="-0.35925"/>
          <c:y val="0"/>
        </c:manualLayout>
      </c:layout>
      <c:spPr>
        <a:solidFill>
          <a:srgbClr val="FFFFFF"/>
        </a:solidFill>
        <a:ln w="3175">
          <a:solidFill/>
        </a:ln>
      </c:spPr>
    </c:title>
    <c:plotArea>
      <c:layout>
        <c:manualLayout>
          <c:xMode val="edge"/>
          <c:yMode val="edge"/>
          <c:x val="0.2265"/>
          <c:y val="0.12975"/>
          <c:w val="0.70075"/>
          <c:h val="0.79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333333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(PG!$G$2,PG!$I$2,PG!$K$2,PG!$M$2)</c:f>
              <c:strCache/>
            </c:strRef>
          </c:cat>
          <c:val>
            <c:numRef>
              <c:f>(PG!$G$18,PG!$I$18,PG!$K$18,PG!$M$18)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(PG!$G$2,PG!$I$2,PG!$K$2,PG!$M$2)</c:f>
              <c:strCache/>
            </c:strRef>
          </c:cat>
          <c:val>
            <c:numRef>
              <c:f>(PG!$G$20,PG!$I$20,PG!$K$20,PG!$M$20)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00"/>
    </a:solidFill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5"/>
          <c:y val="0.11025"/>
          <c:w val="0.47475"/>
          <c:h val="0.80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333333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(PG!$G$2,PG!$I$2,PG!$K$2,PG!$M$2)</c:f>
              <c:strCache>
                <c:ptCount val="4"/>
                <c:pt idx="0">
                  <c:v>A-HSS</c:v>
                </c:pt>
                <c:pt idx="1">
                  <c:v>HDZ</c:v>
                </c:pt>
                <c:pt idx="2">
                  <c:v>HSP</c:v>
                </c:pt>
                <c:pt idx="3">
                  <c:v>SDP-ZS</c:v>
                </c:pt>
              </c:strCache>
            </c:strRef>
          </c:cat>
          <c:val>
            <c:numRef>
              <c:f>(PG!$G$20,PG!$I$20,PG!$K$20,PG!$M$20)</c:f>
              <c:numCache>
                <c:ptCount val="4"/>
                <c:pt idx="0">
                  <c:v>2</c:v>
                </c:pt>
                <c:pt idx="1">
                  <c:v>9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5"/>
          <c:y val="0.408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20</xdr:row>
      <xdr:rowOff>66675</xdr:rowOff>
    </xdr:from>
    <xdr:to>
      <xdr:col>13</xdr:col>
      <xdr:colOff>409575</xdr:colOff>
      <xdr:row>40</xdr:row>
      <xdr:rowOff>371475</xdr:rowOff>
    </xdr:to>
    <xdr:graphicFrame>
      <xdr:nvGraphicFramePr>
        <xdr:cNvPr id="1" name="Chart 1"/>
        <xdr:cNvGraphicFramePr/>
      </xdr:nvGraphicFramePr>
      <xdr:xfrm>
        <a:off x="4657725" y="4219575"/>
        <a:ext cx="42386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20</xdr:row>
      <xdr:rowOff>66675</xdr:rowOff>
    </xdr:from>
    <xdr:to>
      <xdr:col>5</xdr:col>
      <xdr:colOff>342900</xdr:colOff>
      <xdr:row>40</xdr:row>
      <xdr:rowOff>381000</xdr:rowOff>
    </xdr:to>
    <xdr:graphicFrame>
      <xdr:nvGraphicFramePr>
        <xdr:cNvPr id="2" name="Chart 2"/>
        <xdr:cNvGraphicFramePr/>
      </xdr:nvGraphicFramePr>
      <xdr:xfrm>
        <a:off x="114300" y="4219575"/>
        <a:ext cx="42481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workbookViewId="0" topLeftCell="A1">
      <selection activeCell="A9" sqref="A9:IV9"/>
    </sheetView>
  </sheetViews>
  <sheetFormatPr defaultColWidth="9.140625" defaultRowHeight="12.75"/>
  <cols>
    <col min="1" max="1" width="18.140625" style="0" customWidth="1"/>
    <col min="2" max="2" width="9.00390625" style="0" customWidth="1"/>
    <col min="3" max="3" width="12.00390625" style="0" customWidth="1"/>
    <col min="4" max="4" width="10.00390625" style="0" customWidth="1"/>
    <col min="5" max="5" width="11.140625" style="0" customWidth="1"/>
    <col min="6" max="6" width="11.00390625" style="0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</cols>
  <sheetData>
    <row r="1" spans="1:14" ht="31.5" customHeight="1" thickBot="1">
      <c r="A1" s="151" t="s">
        <v>32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 ht="27" thickBot="1">
      <c r="A2" s="18"/>
      <c r="B2" s="11"/>
      <c r="C2" s="136" t="s">
        <v>27</v>
      </c>
      <c r="D2" s="136"/>
      <c r="E2" s="11"/>
      <c r="F2" s="27"/>
      <c r="G2" s="124" t="s">
        <v>28</v>
      </c>
      <c r="H2" s="125"/>
      <c r="I2" s="126" t="s">
        <v>19</v>
      </c>
      <c r="J2" s="127"/>
      <c r="K2" s="131" t="s">
        <v>29</v>
      </c>
      <c r="L2" s="132"/>
      <c r="M2" s="133" t="s">
        <v>30</v>
      </c>
      <c r="N2" s="134"/>
    </row>
    <row r="3" spans="1:14" s="1" customFormat="1" ht="12.75">
      <c r="A3" s="28" t="s">
        <v>0</v>
      </c>
      <c r="B3" s="40" t="s">
        <v>17</v>
      </c>
      <c r="C3" s="41" t="s">
        <v>21</v>
      </c>
      <c r="D3" s="40" t="s">
        <v>23</v>
      </c>
      <c r="E3" s="41" t="s">
        <v>16</v>
      </c>
      <c r="F3" s="42" t="s">
        <v>15</v>
      </c>
      <c r="G3" s="102" t="s">
        <v>21</v>
      </c>
      <c r="H3" s="40" t="s">
        <v>23</v>
      </c>
      <c r="I3" s="41" t="s">
        <v>21</v>
      </c>
      <c r="J3" s="40" t="s">
        <v>23</v>
      </c>
      <c r="K3" s="41" t="s">
        <v>21</v>
      </c>
      <c r="L3" s="40" t="s">
        <v>23</v>
      </c>
      <c r="M3" s="41" t="s">
        <v>21</v>
      </c>
      <c r="N3" s="42" t="s">
        <v>23</v>
      </c>
    </row>
    <row r="4" spans="1:14" ht="12.75">
      <c r="A4" s="150" t="s">
        <v>1</v>
      </c>
      <c r="B4" s="32">
        <v>1486</v>
      </c>
      <c r="C4" s="92">
        <f>E4+F4</f>
        <v>784</v>
      </c>
      <c r="D4" s="29">
        <f aca="true" t="shared" si="0" ref="D4:D16">C4/B4</f>
        <v>0.5275908479138627</v>
      </c>
      <c r="E4" s="19">
        <v>26</v>
      </c>
      <c r="F4" s="56">
        <f>SUM(G4,I4,K4,M4)</f>
        <v>758</v>
      </c>
      <c r="G4" s="103">
        <v>102</v>
      </c>
      <c r="H4" s="63">
        <f aca="true" t="shared" si="1" ref="H4:H16">G4/F4</f>
        <v>0.1345646437994723</v>
      </c>
      <c r="I4" s="93">
        <v>404</v>
      </c>
      <c r="J4" s="51">
        <f aca="true" t="shared" si="2" ref="J4:J16">I4/F4</f>
        <v>0.5329815303430079</v>
      </c>
      <c r="K4" s="96">
        <v>30</v>
      </c>
      <c r="L4" s="67">
        <f aca="true" t="shared" si="3" ref="L4:L16">K4/F4</f>
        <v>0.0395778364116095</v>
      </c>
      <c r="M4" s="99">
        <v>222</v>
      </c>
      <c r="N4" s="104">
        <f aca="true" t="shared" si="4" ref="N4:N16">M4/F4</f>
        <v>0.2928759894459103</v>
      </c>
    </row>
    <row r="5" spans="1:14" ht="12.75">
      <c r="A5" s="20" t="s">
        <v>2</v>
      </c>
      <c r="B5" s="33">
        <v>346</v>
      </c>
      <c r="C5" s="92">
        <f aca="true" t="shared" si="5" ref="C5:C16">E5+F5</f>
        <v>133</v>
      </c>
      <c r="D5" s="30">
        <f t="shared" si="0"/>
        <v>0.38439306358381503</v>
      </c>
      <c r="E5" s="21">
        <v>4</v>
      </c>
      <c r="F5" s="61">
        <f aca="true" t="shared" si="6" ref="F5:F16">SUM(G5,I5,K5,M5)</f>
        <v>129</v>
      </c>
      <c r="G5" s="105">
        <v>19</v>
      </c>
      <c r="H5" s="64">
        <f t="shared" si="1"/>
        <v>0.14728682170542637</v>
      </c>
      <c r="I5" s="94">
        <v>65</v>
      </c>
      <c r="J5" s="52">
        <f t="shared" si="2"/>
        <v>0.5038759689922481</v>
      </c>
      <c r="K5" s="97">
        <v>3</v>
      </c>
      <c r="L5" s="68">
        <f t="shared" si="3"/>
        <v>0.023255813953488372</v>
      </c>
      <c r="M5" s="100">
        <v>42</v>
      </c>
      <c r="N5" s="106">
        <f t="shared" si="4"/>
        <v>0.32558139534883723</v>
      </c>
    </row>
    <row r="6" spans="1:14" ht="12.75">
      <c r="A6" s="20" t="s">
        <v>3</v>
      </c>
      <c r="B6" s="33">
        <v>146</v>
      </c>
      <c r="C6" s="92">
        <f t="shared" si="5"/>
        <v>54</v>
      </c>
      <c r="D6" s="30">
        <f t="shared" si="0"/>
        <v>0.3698630136986301</v>
      </c>
      <c r="E6" s="21">
        <v>0</v>
      </c>
      <c r="F6" s="61">
        <f t="shared" si="6"/>
        <v>54</v>
      </c>
      <c r="G6" s="105">
        <v>5</v>
      </c>
      <c r="H6" s="64">
        <f t="shared" si="1"/>
        <v>0.09259259259259259</v>
      </c>
      <c r="I6" s="94">
        <v>40</v>
      </c>
      <c r="J6" s="52">
        <f t="shared" si="2"/>
        <v>0.7407407407407407</v>
      </c>
      <c r="K6" s="97">
        <v>0</v>
      </c>
      <c r="L6" s="68">
        <f t="shared" si="3"/>
        <v>0</v>
      </c>
      <c r="M6" s="100">
        <v>9</v>
      </c>
      <c r="N6" s="106">
        <f t="shared" si="4"/>
        <v>0.16666666666666666</v>
      </c>
    </row>
    <row r="7" spans="1:14" ht="12.75">
      <c r="A7" s="20" t="s">
        <v>4</v>
      </c>
      <c r="B7" s="33">
        <v>89</v>
      </c>
      <c r="C7" s="92">
        <f t="shared" si="5"/>
        <v>40</v>
      </c>
      <c r="D7" s="30">
        <f t="shared" si="0"/>
        <v>0.449438202247191</v>
      </c>
      <c r="E7" s="21">
        <v>0</v>
      </c>
      <c r="F7" s="61">
        <f t="shared" si="6"/>
        <v>40</v>
      </c>
      <c r="G7" s="105">
        <v>4</v>
      </c>
      <c r="H7" s="64">
        <f t="shared" si="1"/>
        <v>0.1</v>
      </c>
      <c r="I7" s="94">
        <v>23</v>
      </c>
      <c r="J7" s="52">
        <f t="shared" si="2"/>
        <v>0.575</v>
      </c>
      <c r="K7" s="97">
        <v>1</v>
      </c>
      <c r="L7" s="68">
        <f t="shared" si="3"/>
        <v>0.025</v>
      </c>
      <c r="M7" s="100">
        <v>12</v>
      </c>
      <c r="N7" s="106">
        <f t="shared" si="4"/>
        <v>0.3</v>
      </c>
    </row>
    <row r="8" spans="1:14" ht="12.75">
      <c r="A8" s="20" t="s">
        <v>5</v>
      </c>
      <c r="B8" s="33">
        <v>141</v>
      </c>
      <c r="C8" s="92">
        <f t="shared" si="5"/>
        <v>81</v>
      </c>
      <c r="D8" s="30">
        <f t="shared" si="0"/>
        <v>0.574468085106383</v>
      </c>
      <c r="E8" s="21">
        <v>0</v>
      </c>
      <c r="F8" s="61">
        <f t="shared" si="6"/>
        <v>81</v>
      </c>
      <c r="G8" s="105">
        <v>15</v>
      </c>
      <c r="H8" s="64">
        <f t="shared" si="1"/>
        <v>0.18518518518518517</v>
      </c>
      <c r="I8" s="94">
        <v>40</v>
      </c>
      <c r="J8" s="52">
        <f t="shared" si="2"/>
        <v>0.49382716049382713</v>
      </c>
      <c r="K8" s="97">
        <v>2</v>
      </c>
      <c r="L8" s="68">
        <f t="shared" si="3"/>
        <v>0.024691358024691357</v>
      </c>
      <c r="M8" s="100">
        <v>24</v>
      </c>
      <c r="N8" s="106">
        <f t="shared" si="4"/>
        <v>0.2962962962962963</v>
      </c>
    </row>
    <row r="9" spans="1:15" ht="12.75">
      <c r="A9" s="20" t="s">
        <v>6</v>
      </c>
      <c r="B9" s="33">
        <v>603</v>
      </c>
      <c r="C9" s="92">
        <f t="shared" si="5"/>
        <v>261</v>
      </c>
      <c r="D9" s="30">
        <f t="shared" si="0"/>
        <v>0.43283582089552236</v>
      </c>
      <c r="E9" s="21">
        <v>8</v>
      </c>
      <c r="F9" s="61">
        <f t="shared" si="6"/>
        <v>253</v>
      </c>
      <c r="G9" s="105">
        <v>36</v>
      </c>
      <c r="H9" s="64">
        <f t="shared" si="1"/>
        <v>0.1422924901185771</v>
      </c>
      <c r="I9" s="94">
        <v>156</v>
      </c>
      <c r="J9" s="52">
        <f t="shared" si="2"/>
        <v>0.616600790513834</v>
      </c>
      <c r="K9" s="97">
        <v>6</v>
      </c>
      <c r="L9" s="68">
        <f t="shared" si="3"/>
        <v>0.023715415019762844</v>
      </c>
      <c r="M9" s="100">
        <v>55</v>
      </c>
      <c r="N9" s="106">
        <f t="shared" si="4"/>
        <v>0.21739130434782608</v>
      </c>
      <c r="O9" s="154"/>
    </row>
    <row r="10" spans="1:14" ht="12.75">
      <c r="A10" s="20" t="s">
        <v>7</v>
      </c>
      <c r="B10" s="33">
        <v>523</v>
      </c>
      <c r="C10" s="92">
        <f t="shared" si="5"/>
        <v>163</v>
      </c>
      <c r="D10" s="30">
        <f t="shared" si="0"/>
        <v>0.31166347992351817</v>
      </c>
      <c r="E10" s="21">
        <v>8</v>
      </c>
      <c r="F10" s="61">
        <f t="shared" si="6"/>
        <v>155</v>
      </c>
      <c r="G10" s="105">
        <v>22</v>
      </c>
      <c r="H10" s="64">
        <f t="shared" si="1"/>
        <v>0.14193548387096774</v>
      </c>
      <c r="I10" s="94">
        <v>94</v>
      </c>
      <c r="J10" s="52">
        <f t="shared" si="2"/>
        <v>0.6064516129032258</v>
      </c>
      <c r="K10" s="97">
        <v>5</v>
      </c>
      <c r="L10" s="68">
        <f t="shared" si="3"/>
        <v>0.03225806451612903</v>
      </c>
      <c r="M10" s="100">
        <v>34</v>
      </c>
      <c r="N10" s="106">
        <f t="shared" si="4"/>
        <v>0.21935483870967742</v>
      </c>
    </row>
    <row r="11" spans="1:14" ht="12.75">
      <c r="A11" s="20" t="s">
        <v>8</v>
      </c>
      <c r="B11" s="33">
        <v>246</v>
      </c>
      <c r="C11" s="92">
        <f t="shared" si="5"/>
        <v>102</v>
      </c>
      <c r="D11" s="30">
        <f t="shared" si="0"/>
        <v>0.4146341463414634</v>
      </c>
      <c r="E11" s="21">
        <v>4</v>
      </c>
      <c r="F11" s="61">
        <f t="shared" si="6"/>
        <v>98</v>
      </c>
      <c r="G11" s="105">
        <v>21</v>
      </c>
      <c r="H11" s="64">
        <f t="shared" si="1"/>
        <v>0.21428571428571427</v>
      </c>
      <c r="I11" s="94">
        <v>54</v>
      </c>
      <c r="J11" s="52">
        <f t="shared" si="2"/>
        <v>0.5510204081632653</v>
      </c>
      <c r="K11" s="97">
        <v>4</v>
      </c>
      <c r="L11" s="68">
        <f t="shared" si="3"/>
        <v>0.04081632653061224</v>
      </c>
      <c r="M11" s="100">
        <v>19</v>
      </c>
      <c r="N11" s="106">
        <f t="shared" si="4"/>
        <v>0.19387755102040816</v>
      </c>
    </row>
    <row r="12" spans="1:14" ht="12.75">
      <c r="A12" s="20" t="s">
        <v>9</v>
      </c>
      <c r="B12" s="33">
        <v>301</v>
      </c>
      <c r="C12" s="92">
        <f t="shared" si="5"/>
        <v>102</v>
      </c>
      <c r="D12" s="30">
        <f t="shared" si="0"/>
        <v>0.3388704318936877</v>
      </c>
      <c r="E12" s="21">
        <v>3</v>
      </c>
      <c r="F12" s="61">
        <f t="shared" si="6"/>
        <v>99</v>
      </c>
      <c r="G12" s="105">
        <v>13</v>
      </c>
      <c r="H12" s="64">
        <f t="shared" si="1"/>
        <v>0.13131313131313133</v>
      </c>
      <c r="I12" s="94">
        <v>61</v>
      </c>
      <c r="J12" s="52">
        <f t="shared" si="2"/>
        <v>0.6161616161616161</v>
      </c>
      <c r="K12" s="97">
        <v>3</v>
      </c>
      <c r="L12" s="68">
        <f t="shared" si="3"/>
        <v>0.030303030303030304</v>
      </c>
      <c r="M12" s="100">
        <v>22</v>
      </c>
      <c r="N12" s="106">
        <f t="shared" si="4"/>
        <v>0.2222222222222222</v>
      </c>
    </row>
    <row r="13" spans="1:14" ht="12.75">
      <c r="A13" s="20" t="s">
        <v>10</v>
      </c>
      <c r="B13" s="33">
        <v>351</v>
      </c>
      <c r="C13" s="92">
        <f t="shared" si="5"/>
        <v>149</v>
      </c>
      <c r="D13" s="30">
        <f t="shared" si="0"/>
        <v>0.42450142450142453</v>
      </c>
      <c r="E13" s="21">
        <v>3</v>
      </c>
      <c r="F13" s="61">
        <f t="shared" si="6"/>
        <v>146</v>
      </c>
      <c r="G13" s="105">
        <v>14</v>
      </c>
      <c r="H13" s="64">
        <f t="shared" si="1"/>
        <v>0.0958904109589041</v>
      </c>
      <c r="I13" s="94">
        <v>88</v>
      </c>
      <c r="J13" s="52">
        <f t="shared" si="2"/>
        <v>0.6027397260273972</v>
      </c>
      <c r="K13" s="97">
        <v>3</v>
      </c>
      <c r="L13" s="68">
        <f t="shared" si="3"/>
        <v>0.02054794520547945</v>
      </c>
      <c r="M13" s="100">
        <v>41</v>
      </c>
      <c r="N13" s="106">
        <f t="shared" si="4"/>
        <v>0.2808219178082192</v>
      </c>
    </row>
    <row r="14" spans="1:14" ht="12.75">
      <c r="A14" s="20" t="s">
        <v>11</v>
      </c>
      <c r="B14" s="33">
        <v>427</v>
      </c>
      <c r="C14" s="92">
        <f t="shared" si="5"/>
        <v>185</v>
      </c>
      <c r="D14" s="30">
        <f t="shared" si="0"/>
        <v>0.4332552693208431</v>
      </c>
      <c r="E14" s="21">
        <v>3</v>
      </c>
      <c r="F14" s="62">
        <f t="shared" si="6"/>
        <v>182</v>
      </c>
      <c r="G14" s="105">
        <v>36</v>
      </c>
      <c r="H14" s="64">
        <f t="shared" si="1"/>
        <v>0.1978021978021978</v>
      </c>
      <c r="I14" s="94">
        <v>102</v>
      </c>
      <c r="J14" s="52">
        <f t="shared" si="2"/>
        <v>0.5604395604395604</v>
      </c>
      <c r="K14" s="97">
        <v>8</v>
      </c>
      <c r="L14" s="68">
        <f t="shared" si="3"/>
        <v>0.04395604395604396</v>
      </c>
      <c r="M14" s="100">
        <v>36</v>
      </c>
      <c r="N14" s="106">
        <f t="shared" si="4"/>
        <v>0.1978021978021978</v>
      </c>
    </row>
    <row r="15" spans="1:14" ht="12.75">
      <c r="A15" s="20" t="s">
        <v>12</v>
      </c>
      <c r="B15" s="33">
        <v>504</v>
      </c>
      <c r="C15" s="92">
        <f t="shared" si="5"/>
        <v>227</v>
      </c>
      <c r="D15" s="30">
        <f t="shared" si="0"/>
        <v>0.4503968253968254</v>
      </c>
      <c r="E15" s="21">
        <v>12</v>
      </c>
      <c r="F15" s="61">
        <f t="shared" si="6"/>
        <v>215</v>
      </c>
      <c r="G15" s="105">
        <v>38</v>
      </c>
      <c r="H15" s="64">
        <f t="shared" si="1"/>
        <v>0.17674418604651163</v>
      </c>
      <c r="I15" s="94">
        <v>110</v>
      </c>
      <c r="J15" s="52">
        <f t="shared" si="2"/>
        <v>0.5116279069767442</v>
      </c>
      <c r="K15" s="97">
        <v>10</v>
      </c>
      <c r="L15" s="68">
        <f t="shared" si="3"/>
        <v>0.046511627906976744</v>
      </c>
      <c r="M15" s="100">
        <v>57</v>
      </c>
      <c r="N15" s="106">
        <f t="shared" si="4"/>
        <v>0.2651162790697674</v>
      </c>
    </row>
    <row r="16" spans="1:14" ht="12.75">
      <c r="A16" s="9" t="s">
        <v>13</v>
      </c>
      <c r="B16" s="34">
        <v>584</v>
      </c>
      <c r="C16" s="92">
        <f t="shared" si="5"/>
        <v>298</v>
      </c>
      <c r="D16" s="31">
        <f t="shared" si="0"/>
        <v>0.5102739726027398</v>
      </c>
      <c r="E16" s="3">
        <v>13</v>
      </c>
      <c r="F16" s="60">
        <f t="shared" si="6"/>
        <v>285</v>
      </c>
      <c r="G16" s="107">
        <v>15</v>
      </c>
      <c r="H16" s="65">
        <f t="shared" si="1"/>
        <v>0.05263157894736842</v>
      </c>
      <c r="I16" s="95">
        <v>124</v>
      </c>
      <c r="J16" s="53">
        <f t="shared" si="2"/>
        <v>0.43508771929824563</v>
      </c>
      <c r="K16" s="98">
        <v>10</v>
      </c>
      <c r="L16" s="69">
        <f t="shared" si="3"/>
        <v>0.03508771929824561</v>
      </c>
      <c r="M16" s="101">
        <v>136</v>
      </c>
      <c r="N16" s="108">
        <f t="shared" si="4"/>
        <v>0.47719298245614034</v>
      </c>
    </row>
    <row r="17" spans="1:14" ht="13.5" thickBot="1">
      <c r="A17" s="10"/>
      <c r="B17" s="2"/>
      <c r="C17" s="58"/>
      <c r="D17" s="4"/>
      <c r="E17" s="5"/>
      <c r="F17" s="59"/>
      <c r="G17" s="109"/>
      <c r="H17" s="15"/>
      <c r="I17" s="16"/>
      <c r="J17" s="15"/>
      <c r="K17" s="16"/>
      <c r="L17" s="15"/>
      <c r="M17" s="16"/>
      <c r="N17" s="110"/>
    </row>
    <row r="18" spans="1:14" s="8" customFormat="1" ht="17.25" thickBot="1">
      <c r="A18" s="26" t="s">
        <v>14</v>
      </c>
      <c r="B18" s="35">
        <f>SUM(B4:B17)</f>
        <v>5747</v>
      </c>
      <c r="C18" s="36">
        <f>SUM(C4:C17)</f>
        <v>2579</v>
      </c>
      <c r="D18" s="37">
        <f>C18/B18</f>
        <v>0.44875587262919786</v>
      </c>
      <c r="E18" s="38">
        <f>SUM(E4:E17)</f>
        <v>84</v>
      </c>
      <c r="F18" s="39">
        <f>SUM(F4:F17)</f>
        <v>2495</v>
      </c>
      <c r="G18" s="111">
        <f>SUM(G4:G16)</f>
        <v>340</v>
      </c>
      <c r="H18" s="66">
        <f>G18/F18</f>
        <v>0.13627254509018036</v>
      </c>
      <c r="I18" s="54">
        <f>SUM(I4:I16)</f>
        <v>1361</v>
      </c>
      <c r="J18" s="55">
        <f>I18/F18</f>
        <v>0.5454909819639279</v>
      </c>
      <c r="K18" s="70">
        <f>SUM(K4:K16)</f>
        <v>85</v>
      </c>
      <c r="L18" s="71">
        <f>K18/F18</f>
        <v>0.03406813627254509</v>
      </c>
      <c r="M18" s="7">
        <f>SUM(M4:M16)</f>
        <v>709</v>
      </c>
      <c r="N18" s="112">
        <f>M18/F18</f>
        <v>0.2841683366733467</v>
      </c>
    </row>
    <row r="19" spans="1:14" ht="13.5" thickBot="1">
      <c r="A19" s="25"/>
      <c r="B19" s="22"/>
      <c r="C19" s="22"/>
      <c r="D19" s="22"/>
      <c r="E19" s="22"/>
      <c r="F19" s="57"/>
      <c r="G19" s="113"/>
      <c r="H19" s="23"/>
      <c r="I19" s="24"/>
      <c r="J19" s="23"/>
      <c r="K19" s="24"/>
      <c r="L19" s="23"/>
      <c r="M19" s="24"/>
      <c r="N19" s="114"/>
    </row>
    <row r="20" spans="1:14" s="17" customFormat="1" ht="45.75" thickBot="1">
      <c r="A20" s="128" t="s">
        <v>26</v>
      </c>
      <c r="B20" s="129"/>
      <c r="C20" s="129"/>
      <c r="D20" s="129"/>
      <c r="E20" s="129"/>
      <c r="F20" s="130"/>
      <c r="G20" s="116">
        <f>PGD!B22</f>
        <v>2</v>
      </c>
      <c r="H20" s="117"/>
      <c r="I20" s="118">
        <f>PGD!C22</f>
        <v>9</v>
      </c>
      <c r="J20" s="119"/>
      <c r="K20" s="120">
        <f>PGD!D22</f>
        <v>0</v>
      </c>
      <c r="L20" s="121"/>
      <c r="M20" s="122">
        <f>PGD!E22</f>
        <v>4</v>
      </c>
      <c r="N20" s="123"/>
    </row>
    <row r="21" s="6" customFormat="1" ht="13.5" customHeight="1"/>
    <row r="24" s="1" customFormat="1" ht="12.75"/>
    <row r="39" s="50" customFormat="1" ht="15"/>
    <row r="40" s="49" customFormat="1" ht="12.75"/>
    <row r="41" spans="1:14" s="48" customFormat="1" ht="45">
      <c r="A41" s="135"/>
      <c r="B41" s="137"/>
      <c r="C41" s="137"/>
      <c r="D41" s="137"/>
      <c r="E41" s="137"/>
      <c r="F41" s="137"/>
      <c r="G41" s="135"/>
      <c r="H41" s="135"/>
      <c r="I41" s="135"/>
      <c r="J41" s="135"/>
      <c r="K41" s="135"/>
      <c r="L41" s="135"/>
      <c r="M41" s="135"/>
      <c r="N41" s="135"/>
    </row>
  </sheetData>
  <mergeCells count="16">
    <mergeCell ref="K41:L41"/>
    <mergeCell ref="M41:N41"/>
    <mergeCell ref="C2:D2"/>
    <mergeCell ref="A41:F41"/>
    <mergeCell ref="G41:H41"/>
    <mergeCell ref="I41:J41"/>
    <mergeCell ref="A1:N1"/>
    <mergeCell ref="G20:H20"/>
    <mergeCell ref="I20:J20"/>
    <mergeCell ref="K20:L20"/>
    <mergeCell ref="M20:N20"/>
    <mergeCell ref="G2:H2"/>
    <mergeCell ref="I2:J2"/>
    <mergeCell ref="A20:F20"/>
    <mergeCell ref="K2:L2"/>
    <mergeCell ref="M2:N2"/>
  </mergeCells>
  <printOptions/>
  <pageMargins left="0.15748031496062992" right="0.5511811023622047" top="0.984251968503937" bottom="3.3070866141732287" header="0.5118110236220472" footer="2.125984251968504"/>
  <pageSetup errors="blank" fitToHeight="1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188" zoomScaleNormal="188" workbookViewId="0" topLeftCell="A1">
      <selection activeCell="E9" sqref="E9"/>
    </sheetView>
  </sheetViews>
  <sheetFormatPr defaultColWidth="9.140625" defaultRowHeight="12.75"/>
  <cols>
    <col min="1" max="1" width="27.57421875" style="0" customWidth="1"/>
    <col min="2" max="2" width="12.140625" style="0" customWidth="1"/>
    <col min="3" max="5" width="11.7109375" style="0" customWidth="1"/>
  </cols>
  <sheetData>
    <row r="1" spans="1:5" ht="28.5" thickBot="1">
      <c r="A1" s="115" t="s">
        <v>31</v>
      </c>
      <c r="B1" s="138"/>
      <c r="C1" s="138"/>
      <c r="D1" s="138"/>
      <c r="E1" s="139"/>
    </row>
    <row r="2" spans="1:5" ht="12.75" customHeight="1">
      <c r="A2" s="148"/>
      <c r="B2" s="140" t="s">
        <v>28</v>
      </c>
      <c r="C2" s="142" t="s">
        <v>19</v>
      </c>
      <c r="D2" s="144" t="s">
        <v>29</v>
      </c>
      <c r="E2" s="146" t="s">
        <v>20</v>
      </c>
    </row>
    <row r="3" spans="1:5" ht="12.75">
      <c r="A3" s="149"/>
      <c r="B3" s="141"/>
      <c r="C3" s="143"/>
      <c r="D3" s="145"/>
      <c r="E3" s="147"/>
    </row>
    <row r="4" spans="1:5" ht="16.5" thickBot="1">
      <c r="A4" s="43" t="s">
        <v>22</v>
      </c>
      <c r="B4" s="88">
        <f>IF(PG!H18&gt;0.05,PG!G18,0)</f>
        <v>340</v>
      </c>
      <c r="C4" s="72">
        <f>IF(PG!J18&gt;0.05,PG!I18,0)</f>
        <v>1361</v>
      </c>
      <c r="D4" s="76">
        <f>IF(PG!L18&gt;0,PG!K18,0)</f>
        <v>85</v>
      </c>
      <c r="E4" s="81">
        <f>IF(PG!N18&gt;0,PG!M18,0)</f>
        <v>709</v>
      </c>
    </row>
    <row r="5" spans="1:5" ht="12.75">
      <c r="A5" s="44">
        <v>1</v>
      </c>
      <c r="B5" s="89">
        <f>B$4/$A5</f>
        <v>340</v>
      </c>
      <c r="C5" s="73">
        <f>C$4/$A5</f>
        <v>1361</v>
      </c>
      <c r="D5" s="77">
        <f>D$4/$A5</f>
        <v>85</v>
      </c>
      <c r="E5" s="82">
        <f>E$4/$A5</f>
        <v>709</v>
      </c>
    </row>
    <row r="6" spans="1:5" ht="12.75">
      <c r="A6" s="44">
        <v>2</v>
      </c>
      <c r="B6" s="89">
        <f aca="true" t="shared" si="0" ref="B6:E19">B$4/$A6</f>
        <v>170</v>
      </c>
      <c r="C6" s="73">
        <f t="shared" si="0"/>
        <v>680.5</v>
      </c>
      <c r="D6" s="77">
        <f t="shared" si="0"/>
        <v>42.5</v>
      </c>
      <c r="E6" s="82">
        <f t="shared" si="0"/>
        <v>354.5</v>
      </c>
    </row>
    <row r="7" spans="1:5" ht="12.75">
      <c r="A7" s="44">
        <v>3</v>
      </c>
      <c r="B7" s="89">
        <f t="shared" si="0"/>
        <v>113.33333333333333</v>
      </c>
      <c r="C7" s="73">
        <f t="shared" si="0"/>
        <v>453.6666666666667</v>
      </c>
      <c r="D7" s="77">
        <f t="shared" si="0"/>
        <v>28.333333333333332</v>
      </c>
      <c r="E7" s="82">
        <f t="shared" si="0"/>
        <v>236.33333333333334</v>
      </c>
    </row>
    <row r="8" spans="1:5" ht="12.75">
      <c r="A8" s="44">
        <v>4</v>
      </c>
      <c r="B8" s="89">
        <f t="shared" si="0"/>
        <v>85</v>
      </c>
      <c r="C8" s="73">
        <f t="shared" si="0"/>
        <v>340.25</v>
      </c>
      <c r="D8" s="77">
        <f t="shared" si="0"/>
        <v>21.25</v>
      </c>
      <c r="E8" s="82">
        <f t="shared" si="0"/>
        <v>177.25</v>
      </c>
    </row>
    <row r="9" spans="1:5" ht="12.75">
      <c r="A9" s="44">
        <v>5</v>
      </c>
      <c r="B9" s="89">
        <f t="shared" si="0"/>
        <v>68</v>
      </c>
      <c r="C9" s="73">
        <f t="shared" si="0"/>
        <v>272.2</v>
      </c>
      <c r="D9" s="77">
        <f t="shared" si="0"/>
        <v>17</v>
      </c>
      <c r="E9" s="82">
        <f t="shared" si="0"/>
        <v>141.8</v>
      </c>
    </row>
    <row r="10" spans="1:5" ht="12.75">
      <c r="A10" s="44">
        <v>6</v>
      </c>
      <c r="B10" s="89">
        <f t="shared" si="0"/>
        <v>56.666666666666664</v>
      </c>
      <c r="C10" s="73">
        <f t="shared" si="0"/>
        <v>226.83333333333334</v>
      </c>
      <c r="D10" s="77">
        <f t="shared" si="0"/>
        <v>14.166666666666666</v>
      </c>
      <c r="E10" s="82">
        <f t="shared" si="0"/>
        <v>118.16666666666667</v>
      </c>
    </row>
    <row r="11" spans="1:5" ht="12.75">
      <c r="A11" s="44">
        <v>7</v>
      </c>
      <c r="B11" s="89">
        <f t="shared" si="0"/>
        <v>48.57142857142857</v>
      </c>
      <c r="C11" s="73">
        <f t="shared" si="0"/>
        <v>194.42857142857142</v>
      </c>
      <c r="D11" s="77">
        <f t="shared" si="0"/>
        <v>12.142857142857142</v>
      </c>
      <c r="E11" s="82">
        <f t="shared" si="0"/>
        <v>101.28571428571429</v>
      </c>
    </row>
    <row r="12" spans="1:5" ht="12.75">
      <c r="A12" s="44">
        <v>8</v>
      </c>
      <c r="B12" s="89">
        <f t="shared" si="0"/>
        <v>42.5</v>
      </c>
      <c r="C12" s="73">
        <f t="shared" si="0"/>
        <v>170.125</v>
      </c>
      <c r="D12" s="77">
        <f t="shared" si="0"/>
        <v>10.625</v>
      </c>
      <c r="E12" s="82">
        <f t="shared" si="0"/>
        <v>88.625</v>
      </c>
    </row>
    <row r="13" spans="1:5" ht="12.75">
      <c r="A13" s="44">
        <v>9</v>
      </c>
      <c r="B13" s="89">
        <f t="shared" si="0"/>
        <v>37.77777777777778</v>
      </c>
      <c r="C13" s="73">
        <f t="shared" si="0"/>
        <v>151.22222222222223</v>
      </c>
      <c r="D13" s="77">
        <f t="shared" si="0"/>
        <v>9.444444444444445</v>
      </c>
      <c r="E13" s="82">
        <f t="shared" si="0"/>
        <v>78.77777777777777</v>
      </c>
    </row>
    <row r="14" spans="1:5" ht="12.75">
      <c r="A14" s="44">
        <v>10</v>
      </c>
      <c r="B14" s="89">
        <f t="shared" si="0"/>
        <v>34</v>
      </c>
      <c r="C14" s="73">
        <f t="shared" si="0"/>
        <v>136.1</v>
      </c>
      <c r="D14" s="77">
        <f t="shared" si="0"/>
        <v>8.5</v>
      </c>
      <c r="E14" s="82">
        <f t="shared" si="0"/>
        <v>70.9</v>
      </c>
    </row>
    <row r="15" spans="1:5" ht="12.75">
      <c r="A15" s="44">
        <v>11</v>
      </c>
      <c r="B15" s="89">
        <f t="shared" si="0"/>
        <v>30.90909090909091</v>
      </c>
      <c r="C15" s="73">
        <f t="shared" si="0"/>
        <v>123.72727272727273</v>
      </c>
      <c r="D15" s="77">
        <f t="shared" si="0"/>
        <v>7.7272727272727275</v>
      </c>
      <c r="E15" s="82">
        <f t="shared" si="0"/>
        <v>64.45454545454545</v>
      </c>
    </row>
    <row r="16" spans="1:5" ht="12.75">
      <c r="A16" s="44">
        <v>12</v>
      </c>
      <c r="B16" s="89">
        <f t="shared" si="0"/>
        <v>28.333333333333332</v>
      </c>
      <c r="C16" s="73">
        <f t="shared" si="0"/>
        <v>113.41666666666667</v>
      </c>
      <c r="D16" s="77">
        <f t="shared" si="0"/>
        <v>7.083333333333333</v>
      </c>
      <c r="E16" s="82">
        <f t="shared" si="0"/>
        <v>59.083333333333336</v>
      </c>
    </row>
    <row r="17" spans="1:5" ht="12.75">
      <c r="A17" s="44">
        <v>13</v>
      </c>
      <c r="B17" s="89">
        <f t="shared" si="0"/>
        <v>26.153846153846153</v>
      </c>
      <c r="C17" s="73">
        <f t="shared" si="0"/>
        <v>104.6923076923077</v>
      </c>
      <c r="D17" s="77">
        <f t="shared" si="0"/>
        <v>6.538461538461538</v>
      </c>
      <c r="E17" s="82">
        <f t="shared" si="0"/>
        <v>54.53846153846154</v>
      </c>
    </row>
    <row r="18" spans="1:5" ht="12.75">
      <c r="A18" s="44">
        <v>14</v>
      </c>
      <c r="B18" s="89">
        <f t="shared" si="0"/>
        <v>24.285714285714285</v>
      </c>
      <c r="C18" s="73">
        <f t="shared" si="0"/>
        <v>97.21428571428571</v>
      </c>
      <c r="D18" s="77">
        <f t="shared" si="0"/>
        <v>6.071428571428571</v>
      </c>
      <c r="E18" s="82">
        <f t="shared" si="0"/>
        <v>50.642857142857146</v>
      </c>
    </row>
    <row r="19" spans="1:5" ht="13.5" thickBot="1">
      <c r="A19" s="45">
        <v>15</v>
      </c>
      <c r="B19" s="90">
        <f t="shared" si="0"/>
        <v>22.666666666666668</v>
      </c>
      <c r="C19" s="74">
        <f t="shared" si="0"/>
        <v>90.73333333333333</v>
      </c>
      <c r="D19" s="78">
        <f t="shared" si="0"/>
        <v>5.666666666666667</v>
      </c>
      <c r="E19" s="83">
        <f t="shared" si="0"/>
        <v>47.266666666666666</v>
      </c>
    </row>
    <row r="20" spans="1:5" ht="12.75">
      <c r="A20" s="84" t="s">
        <v>25</v>
      </c>
      <c r="B20" s="85">
        <f>LARGE(B5:E19,15)</f>
        <v>151.22222222222223</v>
      </c>
      <c r="C20" s="86"/>
      <c r="D20" s="86"/>
      <c r="E20" s="87"/>
    </row>
    <row r="21" spans="1:5" ht="13.5" thickBot="1">
      <c r="A21" s="46" t="s">
        <v>24</v>
      </c>
      <c r="B21" s="13">
        <f>B5/$B$20</f>
        <v>2.24834680382072</v>
      </c>
      <c r="C21" s="13">
        <f>C5/$B$20</f>
        <v>9</v>
      </c>
      <c r="D21" s="13">
        <f>D5/$B$20</f>
        <v>0.56208670095518</v>
      </c>
      <c r="E21" s="14">
        <f>E5/$B$20</f>
        <v>4.688464364437913</v>
      </c>
    </row>
    <row r="22" spans="1:5" s="12" customFormat="1" ht="34.5" thickBot="1">
      <c r="A22" s="47" t="s">
        <v>18</v>
      </c>
      <c r="B22" s="91">
        <f>FLOOR(B21,1)</f>
        <v>2</v>
      </c>
      <c r="C22" s="75">
        <f>FLOOR(C21,1)</f>
        <v>9</v>
      </c>
      <c r="D22" s="79">
        <f>FLOOR(D21,1)</f>
        <v>0</v>
      </c>
      <c r="E22" s="80">
        <f>FLOOR(E21,1)</f>
        <v>4</v>
      </c>
    </row>
  </sheetData>
  <mergeCells count="6">
    <mergeCell ref="A1:E1"/>
    <mergeCell ref="B2:B3"/>
    <mergeCell ref="C2:C3"/>
    <mergeCell ref="D2:D3"/>
    <mergeCell ref="E2:E3"/>
    <mergeCell ref="A2:A3"/>
  </mergeCells>
  <conditionalFormatting sqref="B5:E19">
    <cfRule type="cellIs" priority="1" dxfId="0" operator="greaterThanOrEqual" stopIfTrue="1">
      <formula>$B$20</formula>
    </cfRule>
  </conditionalFormatting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Josip Kruslin</cp:lastModifiedBy>
  <cp:lastPrinted>2005-05-15T14:48:21Z</cp:lastPrinted>
  <dcterms:created xsi:type="dcterms:W3CDTF">2005-05-15T11:04:42Z</dcterms:created>
  <dcterms:modified xsi:type="dcterms:W3CDTF">2009-05-18T17:59:19Z</dcterms:modified>
  <cp:category/>
  <cp:version/>
  <cp:contentType/>
  <cp:contentStatus/>
</cp:coreProperties>
</file>