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970" windowHeight="7590" activeTab="0"/>
  </bookViews>
  <sheets>
    <sheet name="PG" sheetId="1" r:id="rId1"/>
    <sheet name="PGD" sheetId="2" r:id="rId2"/>
    <sheet name="GRAF" sheetId="3" r:id="rId3"/>
  </sheets>
  <definedNames>
    <definedName name="_xlnm.Print_Area" localSheetId="0">'PG'!$A$1:$T$20</definedName>
  </definedNames>
  <calcPr fullCalcOnLoad="1"/>
</workbook>
</file>

<file path=xl/sharedStrings.xml><?xml version="1.0" encoding="utf-8"?>
<sst xmlns="http://schemas.openxmlformats.org/spreadsheetml/2006/main" count="56" uniqueCount="35">
  <si>
    <t>BIRAČKO MJESTO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</si>
  <si>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</si>
  <si>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</si>
  <si>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</si>
  <si>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</si>
  <si>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</si>
  <si>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</si>
  <si>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</si>
  <si>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</si>
  <si>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</si>
  <si>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</si>
  <si>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</si>
  <si>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</si>
  <si>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</si>
  <si>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</si>
  <si>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VAŽEĆIH</t>
  </si>
  <si>
    <t>NEVAŽEĆIH</t>
  </si>
  <si>
    <t>UPISANO</t>
  </si>
  <si>
    <t>MANDATA</t>
  </si>
  <si>
    <t>HDZ</t>
  </si>
  <si>
    <t>HNS</t>
  </si>
  <si>
    <t>HSS</t>
  </si>
  <si>
    <t>HSU</t>
  </si>
  <si>
    <t>SDP</t>
  </si>
  <si>
    <t>ZDS</t>
  </si>
  <si>
    <t>ZS</t>
  </si>
  <si>
    <t>#</t>
  </si>
  <si>
    <t>BROJ GLASOVA</t>
  </si>
  <si>
    <t>%</t>
  </si>
  <si>
    <t>DIJELJENO</t>
  </si>
  <si>
    <t>KOEFICIJENT</t>
  </si>
  <si>
    <t>IZRAČUNAVANJE BROJA VIJEĆNIKA (D'HONDT)</t>
  </si>
  <si>
    <t>MANDATI</t>
  </si>
  <si>
    <t>GLASALO</t>
  </si>
  <si>
    <t>SLUŽBENI REZULTATI IZBORA ZA GRADSKO VIJEĆE GRADA PREGRADE 15.05.2005.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</si>
</sst>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0000"/>
    <numFmt numFmtId="166" formatCode="0.0%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3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3.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medium"/>
      <top style="dotted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right"/>
    </xf>
    <xf numFmtId="10" fontId="0" fillId="2" borderId="3" xfId="0" applyNumberFormat="1" applyFill="1" applyBorder="1" applyAlignment="1">
      <alignment/>
    </xf>
    <xf numFmtId="10" fontId="0" fillId="3" borderId="3" xfId="0" applyNumberFormat="1" applyFill="1" applyBorder="1" applyAlignment="1">
      <alignment/>
    </xf>
    <xf numFmtId="10" fontId="0" fillId="4" borderId="3" xfId="0" applyNumberFormat="1" applyFill="1" applyBorder="1" applyAlignment="1">
      <alignment/>
    </xf>
    <xf numFmtId="10" fontId="0" fillId="5" borderId="3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6" borderId="4" xfId="0" applyFill="1" applyBorder="1" applyAlignment="1">
      <alignment horizontal="right"/>
    </xf>
    <xf numFmtId="1" fontId="0" fillId="6" borderId="5" xfId="0" applyNumberFormat="1" applyFill="1" applyBorder="1" applyAlignment="1">
      <alignment horizontal="right"/>
    </xf>
    <xf numFmtId="1" fontId="0" fillId="7" borderId="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1" fontId="4" fillId="8" borderId="7" xfId="0" applyNumberFormat="1" applyFont="1" applyFill="1" applyBorder="1" applyAlignment="1">
      <alignment/>
    </xf>
    <xf numFmtId="1" fontId="4" fillId="5" borderId="7" xfId="0" applyNumberFormat="1" applyFont="1" applyFill="1" applyBorder="1" applyAlignment="1">
      <alignment/>
    </xf>
    <xf numFmtId="1" fontId="4" fillId="2" borderId="7" xfId="0" applyNumberFormat="1" applyFont="1" applyFill="1" applyBorder="1" applyAlignment="1">
      <alignment/>
    </xf>
    <xf numFmtId="1" fontId="4" fillId="3" borderId="7" xfId="0" applyNumberFormat="1" applyFont="1" applyFill="1" applyBorder="1" applyAlignment="1">
      <alignment/>
    </xf>
    <xf numFmtId="1" fontId="4" fillId="4" borderId="7" xfId="0" applyNumberFormat="1" applyFont="1" applyFill="1" applyBorder="1" applyAlignment="1">
      <alignment/>
    </xf>
    <xf numFmtId="1" fontId="4" fillId="7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10" fontId="0" fillId="7" borderId="8" xfId="0" applyNumberForma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8" borderId="11" xfId="0" applyNumberFormat="1" applyFill="1" applyBorder="1" applyAlignment="1">
      <alignment/>
    </xf>
    <xf numFmtId="10" fontId="0" fillId="8" borderId="12" xfId="0" applyNumberFormat="1" applyFill="1" applyBorder="1" applyAlignment="1">
      <alignment/>
    </xf>
    <xf numFmtId="164" fontId="0" fillId="3" borderId="0" xfId="0" applyNumberFormat="1" applyFill="1" applyAlignment="1">
      <alignment horizontal="right"/>
    </xf>
    <xf numFmtId="164" fontId="0" fillId="7" borderId="0" xfId="0" applyNumberFormat="1" applyFill="1" applyAlignment="1">
      <alignment horizontal="right"/>
    </xf>
    <xf numFmtId="164" fontId="0" fillId="5" borderId="13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164" fontId="0" fillId="8" borderId="14" xfId="0" applyNumberFormat="1" applyFill="1" applyBorder="1" applyAlignment="1">
      <alignment horizontal="right"/>
    </xf>
    <xf numFmtId="164" fontId="0" fillId="5" borderId="15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164" fontId="0" fillId="7" borderId="6" xfId="0" applyNumberFormat="1" applyFill="1" applyBorder="1" applyAlignment="1">
      <alignment horizontal="right"/>
    </xf>
    <xf numFmtId="164" fontId="0" fillId="8" borderId="17" xfId="0" applyNumberFormat="1" applyFill="1" applyBorder="1" applyAlignment="1">
      <alignment horizontal="right"/>
    </xf>
    <xf numFmtId="164" fontId="0" fillId="9" borderId="0" xfId="0" applyNumberFormat="1" applyFill="1" applyBorder="1" applyAlignment="1">
      <alignment horizontal="right"/>
    </xf>
    <xf numFmtId="164" fontId="0" fillId="9" borderId="6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9" xfId="0" applyBorder="1" applyAlignment="1">
      <alignment horizontal="right"/>
    </xf>
    <xf numFmtId="10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10" fontId="0" fillId="0" borderId="22" xfId="0" applyNumberFormat="1" applyFill="1" applyBorder="1" applyAlignment="1">
      <alignment/>
    </xf>
    <xf numFmtId="0" fontId="9" fillId="0" borderId="0" xfId="0" applyFont="1" applyAlignment="1">
      <alignment/>
    </xf>
    <xf numFmtId="0" fontId="7" fillId="2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165" fontId="11" fillId="10" borderId="0" xfId="0" applyNumberFormat="1" applyFont="1" applyFill="1" applyAlignment="1">
      <alignment horizontal="right"/>
    </xf>
    <xf numFmtId="1" fontId="3" fillId="9" borderId="26" xfId="0" applyNumberFormat="1" applyFont="1" applyFill="1" applyBorder="1" applyAlignment="1">
      <alignment horizontal="right"/>
    </xf>
    <xf numFmtId="1" fontId="3" fillId="5" borderId="27" xfId="0" applyNumberFormat="1" applyFont="1" applyFill="1" applyBorder="1" applyAlignment="1">
      <alignment horizontal="right"/>
    </xf>
    <xf numFmtId="1" fontId="3" fillId="2" borderId="20" xfId="0" applyNumberFormat="1" applyFont="1" applyFill="1" applyBorder="1" applyAlignment="1">
      <alignment horizontal="right"/>
    </xf>
    <xf numFmtId="1" fontId="3" fillId="3" borderId="28" xfId="0" applyNumberFormat="1" applyFont="1" applyFill="1" applyBorder="1" applyAlignment="1">
      <alignment horizontal="right"/>
    </xf>
    <xf numFmtId="1" fontId="3" fillId="4" borderId="27" xfId="0" applyNumberFormat="1" applyFont="1" applyFill="1" applyBorder="1" applyAlignment="1">
      <alignment horizontal="right"/>
    </xf>
    <xf numFmtId="1" fontId="3" fillId="7" borderId="28" xfId="0" applyNumberFormat="1" applyFont="1" applyFill="1" applyBorder="1" applyAlignment="1">
      <alignment horizontal="right"/>
    </xf>
    <xf numFmtId="1" fontId="3" fillId="8" borderId="29" xfId="0" applyNumberFormat="1" applyFont="1" applyFill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 horizontal="right"/>
    </xf>
    <xf numFmtId="1" fontId="0" fillId="5" borderId="32" xfId="0" applyNumberFormat="1" applyFill="1" applyBorder="1" applyAlignment="1">
      <alignment/>
    </xf>
    <xf numFmtId="10" fontId="0" fillId="5" borderId="33" xfId="0" applyNumberFormat="1" applyFill="1" applyBorder="1" applyAlignment="1">
      <alignment/>
    </xf>
    <xf numFmtId="1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" fontId="0" fillId="3" borderId="32" xfId="0" applyNumberFormat="1" applyFill="1" applyBorder="1" applyAlignment="1">
      <alignment/>
    </xf>
    <xf numFmtId="10" fontId="0" fillId="3" borderId="33" xfId="0" applyNumberFormat="1" applyFill="1" applyBorder="1" applyAlignment="1">
      <alignment/>
    </xf>
    <xf numFmtId="1" fontId="0" fillId="4" borderId="32" xfId="0" applyNumberFormat="1" applyFill="1" applyBorder="1" applyAlignment="1">
      <alignment/>
    </xf>
    <xf numFmtId="10" fontId="0" fillId="4" borderId="33" xfId="0" applyNumberFormat="1" applyFill="1" applyBorder="1" applyAlignment="1">
      <alignment/>
    </xf>
    <xf numFmtId="1" fontId="0" fillId="7" borderId="32" xfId="0" applyNumberFormat="1" applyFill="1" applyBorder="1" applyAlignment="1">
      <alignment/>
    </xf>
    <xf numFmtId="10" fontId="0" fillId="7" borderId="34" xfId="0" applyNumberFormat="1" applyFill="1" applyBorder="1" applyAlignment="1">
      <alignment/>
    </xf>
    <xf numFmtId="1" fontId="0" fillId="8" borderId="35" xfId="0" applyNumberFormat="1" applyFill="1" applyBorder="1" applyAlignment="1">
      <alignment/>
    </xf>
    <xf numFmtId="10" fontId="0" fillId="8" borderId="36" xfId="0" applyNumberFormat="1" applyFill="1" applyBorder="1" applyAlignment="1">
      <alignment/>
    </xf>
    <xf numFmtId="0" fontId="1" fillId="0" borderId="37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1" fontId="0" fillId="5" borderId="38" xfId="0" applyNumberFormat="1" applyFill="1" applyBorder="1" applyAlignment="1">
      <alignment/>
    </xf>
    <xf numFmtId="10" fontId="0" fillId="5" borderId="39" xfId="0" applyNumberFormat="1" applyFill="1" applyBorder="1" applyAlignment="1">
      <alignment/>
    </xf>
    <xf numFmtId="1" fontId="0" fillId="2" borderId="38" xfId="0" applyNumberFormat="1" applyFill="1" applyBorder="1" applyAlignment="1">
      <alignment/>
    </xf>
    <xf numFmtId="10" fontId="0" fillId="2" borderId="39" xfId="0" applyNumberFormat="1" applyFill="1" applyBorder="1" applyAlignment="1">
      <alignment/>
    </xf>
    <xf numFmtId="1" fontId="0" fillId="3" borderId="38" xfId="0" applyNumberFormat="1" applyFill="1" applyBorder="1" applyAlignment="1">
      <alignment/>
    </xf>
    <xf numFmtId="10" fontId="0" fillId="3" borderId="39" xfId="0" applyNumberFormat="1" applyFill="1" applyBorder="1" applyAlignment="1">
      <alignment/>
    </xf>
    <xf numFmtId="1" fontId="0" fillId="4" borderId="38" xfId="0" applyNumberFormat="1" applyFill="1" applyBorder="1" applyAlignment="1">
      <alignment/>
    </xf>
    <xf numFmtId="10" fontId="0" fillId="4" borderId="39" xfId="0" applyNumberFormat="1" applyFill="1" applyBorder="1" applyAlignment="1">
      <alignment/>
    </xf>
    <xf numFmtId="1" fontId="0" fillId="7" borderId="38" xfId="0" applyNumberFormat="1" applyFill="1" applyBorder="1" applyAlignment="1">
      <alignment/>
    </xf>
    <xf numFmtId="10" fontId="0" fillId="7" borderId="40" xfId="0" applyNumberFormat="1" applyFill="1" applyBorder="1" applyAlignment="1">
      <alignment/>
    </xf>
    <xf numFmtId="1" fontId="0" fillId="8" borderId="41" xfId="0" applyNumberFormat="1" applyFill="1" applyBorder="1" applyAlignment="1">
      <alignment/>
    </xf>
    <xf numFmtId="10" fontId="0" fillId="8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0" xfId="0" applyBorder="1" applyAlignment="1">
      <alignment/>
    </xf>
    <xf numFmtId="0" fontId="4" fillId="0" borderId="46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0" fontId="0" fillId="11" borderId="33" xfId="0" applyNumberFormat="1" applyFill="1" applyBorder="1" applyAlignment="1">
      <alignment horizontal="right"/>
    </xf>
    <xf numFmtId="10" fontId="0" fillId="11" borderId="39" xfId="0" applyNumberFormat="1" applyFill="1" applyBorder="1" applyAlignment="1">
      <alignment horizontal="right"/>
    </xf>
    <xf numFmtId="10" fontId="0" fillId="11" borderId="3" xfId="0" applyNumberFormat="1" applyFill="1" applyBorder="1" applyAlignment="1">
      <alignment horizontal="right"/>
    </xf>
    <xf numFmtId="1" fontId="0" fillId="11" borderId="33" xfId="0" applyNumberFormat="1" applyFill="1" applyBorder="1" applyAlignment="1">
      <alignment/>
    </xf>
    <xf numFmtId="1" fontId="0" fillId="11" borderId="39" xfId="0" applyNumberFormat="1" applyFill="1" applyBorder="1" applyAlignment="1">
      <alignment/>
    </xf>
    <xf numFmtId="1" fontId="0" fillId="11" borderId="3" xfId="0" applyNumberFormat="1" applyFill="1" applyBorder="1" applyAlignment="1">
      <alignment/>
    </xf>
    <xf numFmtId="1" fontId="4" fillId="11" borderId="25" xfId="0" applyNumberFormat="1" applyFont="1" applyFill="1" applyBorder="1" applyAlignment="1">
      <alignment/>
    </xf>
    <xf numFmtId="1" fontId="4" fillId="11" borderId="48" xfId="0" applyNumberFormat="1" applyFont="1" applyFill="1" applyBorder="1" applyAlignment="1">
      <alignment/>
    </xf>
    <xf numFmtId="10" fontId="4" fillId="11" borderId="16" xfId="0" applyNumberFormat="1" applyFont="1" applyFill="1" applyBorder="1" applyAlignment="1">
      <alignment horizontal="right"/>
    </xf>
    <xf numFmtId="1" fontId="4" fillId="11" borderId="5" xfId="0" applyNumberFormat="1" applyFont="1" applyFill="1" applyBorder="1" applyAlignment="1">
      <alignment horizontal="right"/>
    </xf>
    <xf numFmtId="1" fontId="4" fillId="11" borderId="19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7" xfId="0" applyFont="1" applyFill="1" applyBorder="1" applyAlignment="1">
      <alignment/>
    </xf>
    <xf numFmtId="164" fontId="1" fillId="0" borderId="58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166" fontId="4" fillId="5" borderId="16" xfId="0" applyNumberFormat="1" applyFont="1" applyFill="1" applyBorder="1" applyAlignment="1">
      <alignment/>
    </xf>
    <xf numFmtId="166" fontId="4" fillId="2" borderId="16" xfId="0" applyNumberFormat="1" applyFont="1" applyFill="1" applyBorder="1" applyAlignment="1">
      <alignment/>
    </xf>
    <xf numFmtId="166" fontId="4" fillId="3" borderId="16" xfId="0" applyNumberFormat="1" applyFont="1" applyFill="1" applyBorder="1" applyAlignment="1">
      <alignment/>
    </xf>
    <xf numFmtId="166" fontId="4" fillId="4" borderId="16" xfId="0" applyNumberFormat="1" applyFont="1" applyFill="1" applyBorder="1" applyAlignment="1">
      <alignment/>
    </xf>
    <xf numFmtId="166" fontId="4" fillId="7" borderId="4" xfId="0" applyNumberFormat="1" applyFont="1" applyFill="1" applyBorder="1" applyAlignment="1">
      <alignment/>
    </xf>
    <xf numFmtId="166" fontId="4" fillId="8" borderId="59" xfId="0" applyNumberFormat="1" applyFont="1" applyFill="1" applyBorder="1" applyAlignment="1">
      <alignment/>
    </xf>
    <xf numFmtId="1" fontId="0" fillId="12" borderId="35" xfId="0" applyNumberFormat="1" applyFill="1" applyBorder="1" applyAlignment="1">
      <alignment/>
    </xf>
    <xf numFmtId="10" fontId="0" fillId="12" borderId="33" xfId="0" applyNumberFormat="1" applyFill="1" applyBorder="1" applyAlignment="1">
      <alignment/>
    </xf>
    <xf numFmtId="1" fontId="0" fillId="12" borderId="41" xfId="0" applyNumberFormat="1" applyFill="1" applyBorder="1" applyAlignment="1">
      <alignment/>
    </xf>
    <xf numFmtId="10" fontId="0" fillId="12" borderId="39" xfId="0" applyNumberFormat="1" applyFill="1" applyBorder="1" applyAlignment="1">
      <alignment/>
    </xf>
    <xf numFmtId="1" fontId="0" fillId="12" borderId="11" xfId="0" applyNumberFormat="1" applyFill="1" applyBorder="1" applyAlignment="1">
      <alignment/>
    </xf>
    <xf numFmtId="10" fontId="0" fillId="12" borderId="3" xfId="0" applyNumberFormat="1" applyFill="1" applyBorder="1" applyAlignment="1">
      <alignment/>
    </xf>
    <xf numFmtId="1" fontId="4" fillId="12" borderId="7" xfId="0" applyNumberFormat="1" applyFont="1" applyFill="1" applyBorder="1" applyAlignment="1">
      <alignment/>
    </xf>
    <xf numFmtId="166" fontId="4" fillId="12" borderId="16" xfId="0" applyNumberFormat="1" applyFont="1" applyFill="1" applyBorder="1" applyAlignment="1">
      <alignment/>
    </xf>
    <xf numFmtId="1" fontId="0" fillId="11" borderId="60" xfId="0" applyNumberFormat="1" applyFill="1" applyBorder="1" applyAlignment="1">
      <alignment/>
    </xf>
    <xf numFmtId="1" fontId="0" fillId="0" borderId="45" xfId="0" applyNumberFormat="1" applyBorder="1" applyAlignment="1">
      <alignment/>
    </xf>
    <xf numFmtId="1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1" fontId="0" fillId="6" borderId="63" xfId="0" applyNumberFormat="1" applyFill="1" applyBorder="1" applyAlignment="1">
      <alignment/>
    </xf>
    <xf numFmtId="1" fontId="0" fillId="11" borderId="64" xfId="0" applyNumberFormat="1" applyFill="1" applyBorder="1" applyAlignment="1">
      <alignment/>
    </xf>
    <xf numFmtId="1" fontId="0" fillId="11" borderId="42" xfId="0" applyNumberFormat="1" applyFill="1" applyBorder="1" applyAlignment="1">
      <alignment/>
    </xf>
    <xf numFmtId="1" fontId="0" fillId="11" borderId="18" xfId="0" applyNumberFormat="1" applyFill="1" applyBorder="1" applyAlignment="1">
      <alignment/>
    </xf>
    <xf numFmtId="0" fontId="6" fillId="11" borderId="30" xfId="0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5" fillId="12" borderId="43" xfId="0" applyFont="1" applyFill="1" applyBorder="1" applyAlignment="1">
      <alignment horizontal="center"/>
    </xf>
    <xf numFmtId="0" fontId="5" fillId="12" borderId="44" xfId="0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8" borderId="43" xfId="0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7" borderId="65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11" borderId="43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0" fontId="8" fillId="9" borderId="66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8" fillId="5" borderId="68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8" fillId="2" borderId="68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8" fillId="7" borderId="68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1005"/>
          <c:w val="0.502"/>
          <c:h val="0.8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(PG!$G$2,PG!$I$2,PG!$K$2,PG!$M$2,PG!$O$2,PG!$Q$2,PG!$S$2)</c:f>
              <c:strCache>
                <c:ptCount val="7"/>
                <c:pt idx="0">
                  <c:v>HDZ</c:v>
                </c:pt>
                <c:pt idx="1">
                  <c:v>HNS</c:v>
                </c:pt>
                <c:pt idx="2">
                  <c:v>HSS</c:v>
                </c:pt>
                <c:pt idx="3">
                  <c:v>HSU</c:v>
                </c:pt>
                <c:pt idx="4">
                  <c:v>SDP</c:v>
                </c:pt>
                <c:pt idx="5">
                  <c:v>ZDS</c:v>
                </c:pt>
                <c:pt idx="6">
                  <c:v>ZS</c:v>
                </c:pt>
              </c:strCache>
            </c:strRef>
          </c:cat>
          <c:val>
            <c:numRef>
              <c:f>(PG!$G$18,PG!$I$18,PG!$K$18,PG!$M$18,PG!$O$18,PG!$Q$18,PG!$S$18)</c:f>
              <c:numCache>
                <c:ptCount val="7"/>
                <c:pt idx="0">
                  <c:v>764</c:v>
                </c:pt>
                <c:pt idx="1">
                  <c:v>289</c:v>
                </c:pt>
                <c:pt idx="2">
                  <c:v>524</c:v>
                </c:pt>
                <c:pt idx="3">
                  <c:v>165</c:v>
                </c:pt>
                <c:pt idx="4">
                  <c:v>286</c:v>
                </c:pt>
                <c:pt idx="5">
                  <c:v>67</c:v>
                </c:pt>
                <c:pt idx="6">
                  <c:v>135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339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01" zoomScaleNormal="101" workbookViewId="0" topLeftCell="A1">
      <selection activeCell="A1" sqref="A1:T1"/>
    </sheetView>
  </sheetViews>
  <sheetFormatPr defaultColWidth="9.140625" defaultRowHeight="12.75"/>
  <cols>
    <col min="1" max="1" width="18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17" customWidth="1"/>
    <col min="8" max="8" width="9.7109375" style="17" customWidth="1"/>
    <col min="9" max="9" width="6.7109375" style="17" customWidth="1"/>
    <col min="10" max="10" width="9.7109375" style="17" customWidth="1"/>
    <col min="11" max="11" width="6.7109375" style="17" customWidth="1"/>
    <col min="12" max="12" width="9.7109375" style="17" customWidth="1"/>
    <col min="13" max="13" width="6.7109375" style="17" customWidth="1"/>
    <col min="14" max="14" width="9.7109375" style="17" customWidth="1"/>
    <col min="15" max="15" width="6.7109375" style="17" customWidth="1"/>
    <col min="16" max="16" width="9.7109375" style="17" customWidth="1"/>
    <col min="17" max="17" width="6.7109375" style="17" customWidth="1"/>
    <col min="18" max="18" width="9.7109375" style="17" customWidth="1"/>
    <col min="19" max="19" width="6.7109375" style="17" customWidth="1"/>
    <col min="20" max="20" width="11.421875" style="17" customWidth="1"/>
  </cols>
  <sheetData>
    <row r="1" spans="1:20" ht="33" customHeight="1" thickBot="1">
      <c r="A1" s="154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6"/>
    </row>
    <row r="2" spans="1:20" ht="27" thickBot="1">
      <c r="A2" s="68"/>
      <c r="B2" s="28"/>
      <c r="C2" s="188" t="s">
        <v>33</v>
      </c>
      <c r="D2" s="188"/>
      <c r="E2" s="28"/>
      <c r="F2" s="104"/>
      <c r="G2" s="171" t="s">
        <v>19</v>
      </c>
      <c r="H2" s="172"/>
      <c r="I2" s="173" t="s">
        <v>20</v>
      </c>
      <c r="J2" s="174"/>
      <c r="K2" s="180" t="s">
        <v>21</v>
      </c>
      <c r="L2" s="181"/>
      <c r="M2" s="182" t="s">
        <v>22</v>
      </c>
      <c r="N2" s="183"/>
      <c r="O2" s="184" t="s">
        <v>23</v>
      </c>
      <c r="P2" s="185"/>
      <c r="Q2" s="186" t="s">
        <v>24</v>
      </c>
      <c r="R2" s="187"/>
      <c r="S2" s="175" t="s">
        <v>25</v>
      </c>
      <c r="T2" s="176"/>
    </row>
    <row r="3" spans="1:20" s="1" customFormat="1" ht="12.75">
      <c r="A3" s="105" t="s">
        <v>0</v>
      </c>
      <c r="B3" s="117" t="s">
        <v>17</v>
      </c>
      <c r="C3" s="118" t="s">
        <v>26</v>
      </c>
      <c r="D3" s="117" t="s">
        <v>28</v>
      </c>
      <c r="E3" s="118" t="s">
        <v>16</v>
      </c>
      <c r="F3" s="119" t="s">
        <v>15</v>
      </c>
      <c r="G3" s="120" t="s">
        <v>26</v>
      </c>
      <c r="H3" s="117" t="s">
        <v>28</v>
      </c>
      <c r="I3" s="118" t="s">
        <v>26</v>
      </c>
      <c r="J3" s="117" t="s">
        <v>28</v>
      </c>
      <c r="K3" s="118" t="s">
        <v>26</v>
      </c>
      <c r="L3" s="117" t="s">
        <v>28</v>
      </c>
      <c r="M3" s="118" t="s">
        <v>26</v>
      </c>
      <c r="N3" s="117" t="s">
        <v>28</v>
      </c>
      <c r="O3" s="118" t="s">
        <v>26</v>
      </c>
      <c r="P3" s="117" t="s">
        <v>28</v>
      </c>
      <c r="Q3" s="118" t="s">
        <v>26</v>
      </c>
      <c r="R3" s="121" t="s">
        <v>28</v>
      </c>
      <c r="S3" s="120" t="s">
        <v>26</v>
      </c>
      <c r="T3" s="122" t="s">
        <v>28</v>
      </c>
    </row>
    <row r="4" spans="1:20" ht="12.75">
      <c r="A4" s="69" t="s">
        <v>1</v>
      </c>
      <c r="B4" s="109">
        <v>1383</v>
      </c>
      <c r="C4" s="84">
        <f>F4+E4</f>
        <v>607</v>
      </c>
      <c r="D4" s="106">
        <f aca="true" t="shared" si="0" ref="D4:D16">C4/B4</f>
        <v>0.4389009399855387</v>
      </c>
      <c r="E4" s="70">
        <v>13</v>
      </c>
      <c r="F4" s="146">
        <f>SUM(G4,I4,K4,M4,O4,Q4,S4)</f>
        <v>594</v>
      </c>
      <c r="G4" s="138">
        <v>245</v>
      </c>
      <c r="H4" s="139">
        <f aca="true" t="shared" si="1" ref="H4:H16">G4/F4</f>
        <v>0.41245791245791247</v>
      </c>
      <c r="I4" s="71">
        <v>75</v>
      </c>
      <c r="J4" s="72">
        <f aca="true" t="shared" si="2" ref="J4:J16">I4/F4</f>
        <v>0.12626262626262627</v>
      </c>
      <c r="K4" s="73">
        <v>101</v>
      </c>
      <c r="L4" s="74">
        <f aca="true" t="shared" si="3" ref="L4:L16">K4/F4</f>
        <v>0.17003367003367004</v>
      </c>
      <c r="M4" s="75">
        <v>34</v>
      </c>
      <c r="N4" s="76">
        <f aca="true" t="shared" si="4" ref="N4:N16">M4/F4</f>
        <v>0.05723905723905724</v>
      </c>
      <c r="O4" s="77">
        <v>100</v>
      </c>
      <c r="P4" s="78">
        <f aca="true" t="shared" si="5" ref="P4:P16">O4/F4</f>
        <v>0.16835016835016836</v>
      </c>
      <c r="Q4" s="79">
        <v>24</v>
      </c>
      <c r="R4" s="80">
        <f aca="true" t="shared" si="6" ref="R4:R16">Q4/F4</f>
        <v>0.04040404040404041</v>
      </c>
      <c r="S4" s="81">
        <v>15</v>
      </c>
      <c r="T4" s="82">
        <f aca="true" t="shared" si="7" ref="T4:T16">S4/F4</f>
        <v>0.025252525252525252</v>
      </c>
    </row>
    <row r="5" spans="1:20" ht="12.75">
      <c r="A5" s="83" t="s">
        <v>2</v>
      </c>
      <c r="B5" s="110">
        <v>344</v>
      </c>
      <c r="C5" s="84">
        <f aca="true" t="shared" si="8" ref="C5:C16">F5+E5</f>
        <v>100</v>
      </c>
      <c r="D5" s="107">
        <f t="shared" si="0"/>
        <v>0.29069767441860467</v>
      </c>
      <c r="E5" s="85">
        <v>2</v>
      </c>
      <c r="F5" s="152">
        <f aca="true" t="shared" si="9" ref="F5:F16">SUM(G5,I5,K5,M5,O5,Q5,S5)</f>
        <v>98</v>
      </c>
      <c r="G5" s="140">
        <v>21</v>
      </c>
      <c r="H5" s="141">
        <f t="shared" si="1"/>
        <v>0.21428571428571427</v>
      </c>
      <c r="I5" s="86">
        <v>21</v>
      </c>
      <c r="J5" s="87">
        <f t="shared" si="2"/>
        <v>0.21428571428571427</v>
      </c>
      <c r="K5" s="88">
        <v>15</v>
      </c>
      <c r="L5" s="89">
        <f t="shared" si="3"/>
        <v>0.15306122448979592</v>
      </c>
      <c r="M5" s="90">
        <v>8</v>
      </c>
      <c r="N5" s="91">
        <f t="shared" si="4"/>
        <v>0.08163265306122448</v>
      </c>
      <c r="O5" s="92">
        <v>24</v>
      </c>
      <c r="P5" s="93">
        <f t="shared" si="5"/>
        <v>0.24489795918367346</v>
      </c>
      <c r="Q5" s="94">
        <v>6</v>
      </c>
      <c r="R5" s="95">
        <f t="shared" si="6"/>
        <v>0.061224489795918366</v>
      </c>
      <c r="S5" s="96">
        <v>3</v>
      </c>
      <c r="T5" s="97">
        <f t="shared" si="7"/>
        <v>0.030612244897959183</v>
      </c>
    </row>
    <row r="6" spans="1:20" ht="12.75">
      <c r="A6" s="83" t="s">
        <v>3</v>
      </c>
      <c r="B6" s="110">
        <v>130</v>
      </c>
      <c r="C6" s="84">
        <f t="shared" si="8"/>
        <v>52</v>
      </c>
      <c r="D6" s="107">
        <f t="shared" si="0"/>
        <v>0.4</v>
      </c>
      <c r="E6" s="85">
        <v>1</v>
      </c>
      <c r="F6" s="152">
        <f t="shared" si="9"/>
        <v>51</v>
      </c>
      <c r="G6" s="140">
        <v>23</v>
      </c>
      <c r="H6" s="141">
        <f t="shared" si="1"/>
        <v>0.45098039215686275</v>
      </c>
      <c r="I6" s="86">
        <v>1</v>
      </c>
      <c r="J6" s="87">
        <f t="shared" si="2"/>
        <v>0.0196078431372549</v>
      </c>
      <c r="K6" s="88">
        <v>20</v>
      </c>
      <c r="L6" s="89">
        <f t="shared" si="3"/>
        <v>0.39215686274509803</v>
      </c>
      <c r="M6" s="90">
        <v>2</v>
      </c>
      <c r="N6" s="91">
        <f t="shared" si="4"/>
        <v>0.0392156862745098</v>
      </c>
      <c r="O6" s="92">
        <v>1</v>
      </c>
      <c r="P6" s="93">
        <f t="shared" si="5"/>
        <v>0.0196078431372549</v>
      </c>
      <c r="Q6" s="94">
        <v>1</v>
      </c>
      <c r="R6" s="95">
        <f t="shared" si="6"/>
        <v>0.0196078431372549</v>
      </c>
      <c r="S6" s="96">
        <v>3</v>
      </c>
      <c r="T6" s="97">
        <f t="shared" si="7"/>
        <v>0.058823529411764705</v>
      </c>
    </row>
    <row r="7" spans="1:20" ht="12.75">
      <c r="A7" s="83" t="s">
        <v>4</v>
      </c>
      <c r="B7" s="110">
        <v>97</v>
      </c>
      <c r="C7" s="84">
        <f t="shared" si="8"/>
        <v>53</v>
      </c>
      <c r="D7" s="107">
        <f t="shared" si="0"/>
        <v>0.5463917525773195</v>
      </c>
      <c r="E7" s="85">
        <v>0</v>
      </c>
      <c r="F7" s="152">
        <f t="shared" si="9"/>
        <v>53</v>
      </c>
      <c r="G7" s="140">
        <v>11</v>
      </c>
      <c r="H7" s="141">
        <f t="shared" si="1"/>
        <v>0.20754716981132076</v>
      </c>
      <c r="I7" s="86">
        <v>3</v>
      </c>
      <c r="J7" s="87">
        <f t="shared" si="2"/>
        <v>0.05660377358490566</v>
      </c>
      <c r="K7" s="88">
        <v>11</v>
      </c>
      <c r="L7" s="89">
        <f t="shared" si="3"/>
        <v>0.20754716981132076</v>
      </c>
      <c r="M7" s="90">
        <v>7</v>
      </c>
      <c r="N7" s="91">
        <f t="shared" si="4"/>
        <v>0.1320754716981132</v>
      </c>
      <c r="O7" s="92">
        <v>19</v>
      </c>
      <c r="P7" s="93">
        <f t="shared" si="5"/>
        <v>0.3584905660377358</v>
      </c>
      <c r="Q7" s="94">
        <v>0</v>
      </c>
      <c r="R7" s="95">
        <f t="shared" si="6"/>
        <v>0</v>
      </c>
      <c r="S7" s="96">
        <v>2</v>
      </c>
      <c r="T7" s="97">
        <f t="shared" si="7"/>
        <v>0.03773584905660377</v>
      </c>
    </row>
    <row r="8" spans="1:20" ht="12.75">
      <c r="A8" s="83" t="s">
        <v>5</v>
      </c>
      <c r="B8" s="110">
        <v>142</v>
      </c>
      <c r="C8" s="84">
        <f t="shared" si="8"/>
        <v>75</v>
      </c>
      <c r="D8" s="107">
        <f t="shared" si="0"/>
        <v>0.528169014084507</v>
      </c>
      <c r="E8" s="85">
        <v>1</v>
      </c>
      <c r="F8" s="152">
        <f t="shared" si="9"/>
        <v>74</v>
      </c>
      <c r="G8" s="140">
        <v>18</v>
      </c>
      <c r="H8" s="141">
        <f t="shared" si="1"/>
        <v>0.24324324324324326</v>
      </c>
      <c r="I8" s="86">
        <v>3</v>
      </c>
      <c r="J8" s="87">
        <f t="shared" si="2"/>
        <v>0.04054054054054054</v>
      </c>
      <c r="K8" s="88">
        <v>14</v>
      </c>
      <c r="L8" s="89">
        <f t="shared" si="3"/>
        <v>0.1891891891891892</v>
      </c>
      <c r="M8" s="90">
        <v>29</v>
      </c>
      <c r="N8" s="91">
        <f t="shared" si="4"/>
        <v>0.3918918918918919</v>
      </c>
      <c r="O8" s="92">
        <v>10</v>
      </c>
      <c r="P8" s="93">
        <f t="shared" si="5"/>
        <v>0.13513513513513514</v>
      </c>
      <c r="Q8" s="94">
        <v>0</v>
      </c>
      <c r="R8" s="95">
        <f t="shared" si="6"/>
        <v>0</v>
      </c>
      <c r="S8" s="96">
        <v>0</v>
      </c>
      <c r="T8" s="97">
        <f t="shared" si="7"/>
        <v>0</v>
      </c>
    </row>
    <row r="9" spans="1:20" ht="12.75">
      <c r="A9" s="83" t="s">
        <v>6</v>
      </c>
      <c r="B9" s="110">
        <v>600</v>
      </c>
      <c r="C9" s="84">
        <f t="shared" si="8"/>
        <v>218</v>
      </c>
      <c r="D9" s="107">
        <f t="shared" si="0"/>
        <v>0.36333333333333334</v>
      </c>
      <c r="E9" s="85">
        <v>7</v>
      </c>
      <c r="F9" s="152">
        <f t="shared" si="9"/>
        <v>211</v>
      </c>
      <c r="G9" s="140">
        <v>80</v>
      </c>
      <c r="H9" s="141">
        <f t="shared" si="1"/>
        <v>0.3791469194312796</v>
      </c>
      <c r="I9" s="86">
        <v>35</v>
      </c>
      <c r="J9" s="87">
        <f t="shared" si="2"/>
        <v>0.16587677725118483</v>
      </c>
      <c r="K9" s="88">
        <v>46</v>
      </c>
      <c r="L9" s="89">
        <f t="shared" si="3"/>
        <v>0.21800947867298578</v>
      </c>
      <c r="M9" s="90">
        <v>8</v>
      </c>
      <c r="N9" s="91">
        <f t="shared" si="4"/>
        <v>0.037914691943127965</v>
      </c>
      <c r="O9" s="92">
        <v>22</v>
      </c>
      <c r="P9" s="93">
        <f t="shared" si="5"/>
        <v>0.10426540284360189</v>
      </c>
      <c r="Q9" s="94">
        <v>9</v>
      </c>
      <c r="R9" s="95">
        <f t="shared" si="6"/>
        <v>0.04265402843601896</v>
      </c>
      <c r="S9" s="96">
        <v>11</v>
      </c>
      <c r="T9" s="97">
        <f t="shared" si="7"/>
        <v>0.052132701421800945</v>
      </c>
    </row>
    <row r="10" spans="1:20" ht="12.75">
      <c r="A10" s="83" t="s">
        <v>7</v>
      </c>
      <c r="B10" s="110">
        <v>544</v>
      </c>
      <c r="C10" s="84">
        <f t="shared" si="8"/>
        <v>186</v>
      </c>
      <c r="D10" s="107">
        <f t="shared" si="0"/>
        <v>0.34191176470588236</v>
      </c>
      <c r="E10" s="85">
        <v>5</v>
      </c>
      <c r="F10" s="152">
        <f t="shared" si="9"/>
        <v>181</v>
      </c>
      <c r="G10" s="140">
        <v>68</v>
      </c>
      <c r="H10" s="141">
        <f t="shared" si="1"/>
        <v>0.3756906077348066</v>
      </c>
      <c r="I10" s="86">
        <v>41</v>
      </c>
      <c r="J10" s="87">
        <f t="shared" si="2"/>
        <v>0.2265193370165746</v>
      </c>
      <c r="K10" s="88">
        <v>37</v>
      </c>
      <c r="L10" s="89">
        <f t="shared" si="3"/>
        <v>0.20441988950276244</v>
      </c>
      <c r="M10" s="90">
        <v>18</v>
      </c>
      <c r="N10" s="91">
        <f t="shared" si="4"/>
        <v>0.09944751381215469</v>
      </c>
      <c r="O10" s="92">
        <v>11</v>
      </c>
      <c r="P10" s="93">
        <f t="shared" si="5"/>
        <v>0.06077348066298342</v>
      </c>
      <c r="Q10" s="94">
        <v>2</v>
      </c>
      <c r="R10" s="95">
        <f t="shared" si="6"/>
        <v>0.011049723756906077</v>
      </c>
      <c r="S10" s="96">
        <v>4</v>
      </c>
      <c r="T10" s="97">
        <f t="shared" si="7"/>
        <v>0.022099447513812154</v>
      </c>
    </row>
    <row r="11" spans="1:20" ht="12.75">
      <c r="A11" s="83" t="s">
        <v>8</v>
      </c>
      <c r="B11" s="110">
        <v>257</v>
      </c>
      <c r="C11" s="84">
        <f t="shared" si="8"/>
        <v>84</v>
      </c>
      <c r="D11" s="107">
        <f t="shared" si="0"/>
        <v>0.32684824902723736</v>
      </c>
      <c r="E11" s="85">
        <v>2</v>
      </c>
      <c r="F11" s="152">
        <f t="shared" si="9"/>
        <v>82</v>
      </c>
      <c r="G11" s="140">
        <v>31</v>
      </c>
      <c r="H11" s="141">
        <f t="shared" si="1"/>
        <v>0.3780487804878049</v>
      </c>
      <c r="I11" s="86">
        <v>7</v>
      </c>
      <c r="J11" s="87">
        <f t="shared" si="2"/>
        <v>0.08536585365853659</v>
      </c>
      <c r="K11" s="88">
        <v>23</v>
      </c>
      <c r="L11" s="89">
        <f t="shared" si="3"/>
        <v>0.2804878048780488</v>
      </c>
      <c r="M11" s="90">
        <v>11</v>
      </c>
      <c r="N11" s="91">
        <f t="shared" si="4"/>
        <v>0.13414634146341464</v>
      </c>
      <c r="O11" s="92">
        <v>7</v>
      </c>
      <c r="P11" s="93">
        <f t="shared" si="5"/>
        <v>0.08536585365853659</v>
      </c>
      <c r="Q11" s="94">
        <v>2</v>
      </c>
      <c r="R11" s="95">
        <f t="shared" si="6"/>
        <v>0.024390243902439025</v>
      </c>
      <c r="S11" s="96">
        <v>1</v>
      </c>
      <c r="T11" s="97">
        <f t="shared" si="7"/>
        <v>0.012195121951219513</v>
      </c>
    </row>
    <row r="12" spans="1:20" ht="12.75">
      <c r="A12" s="83" t="s">
        <v>9</v>
      </c>
      <c r="B12" s="110">
        <v>321</v>
      </c>
      <c r="C12" s="84">
        <f t="shared" si="8"/>
        <v>99</v>
      </c>
      <c r="D12" s="107">
        <f t="shared" si="0"/>
        <v>0.308411214953271</v>
      </c>
      <c r="E12" s="85">
        <v>0</v>
      </c>
      <c r="F12" s="152">
        <f t="shared" si="9"/>
        <v>99</v>
      </c>
      <c r="G12" s="140">
        <v>38</v>
      </c>
      <c r="H12" s="141">
        <f t="shared" si="1"/>
        <v>0.3838383838383838</v>
      </c>
      <c r="I12" s="86">
        <v>11</v>
      </c>
      <c r="J12" s="87">
        <f t="shared" si="2"/>
        <v>0.1111111111111111</v>
      </c>
      <c r="K12" s="88">
        <v>30</v>
      </c>
      <c r="L12" s="89">
        <f t="shared" si="3"/>
        <v>0.30303030303030304</v>
      </c>
      <c r="M12" s="90">
        <v>1</v>
      </c>
      <c r="N12" s="91">
        <f t="shared" si="4"/>
        <v>0.010101010101010102</v>
      </c>
      <c r="O12" s="92">
        <v>14</v>
      </c>
      <c r="P12" s="93">
        <f t="shared" si="5"/>
        <v>0.1414141414141414</v>
      </c>
      <c r="Q12" s="94">
        <v>3</v>
      </c>
      <c r="R12" s="95">
        <f t="shared" si="6"/>
        <v>0.030303030303030304</v>
      </c>
      <c r="S12" s="96">
        <v>2</v>
      </c>
      <c r="T12" s="97">
        <f t="shared" si="7"/>
        <v>0.020202020202020204</v>
      </c>
    </row>
    <row r="13" spans="1:20" ht="12.75">
      <c r="A13" s="83" t="s">
        <v>10</v>
      </c>
      <c r="B13" s="110">
        <v>375</v>
      </c>
      <c r="C13" s="84">
        <f t="shared" si="8"/>
        <v>130</v>
      </c>
      <c r="D13" s="107">
        <f t="shared" si="0"/>
        <v>0.3466666666666667</v>
      </c>
      <c r="E13" s="85">
        <v>1</v>
      </c>
      <c r="F13" s="152">
        <f t="shared" si="9"/>
        <v>129</v>
      </c>
      <c r="G13" s="140">
        <v>70</v>
      </c>
      <c r="H13" s="141">
        <f t="shared" si="1"/>
        <v>0.5426356589147286</v>
      </c>
      <c r="I13" s="86">
        <v>6</v>
      </c>
      <c r="J13" s="87">
        <f t="shared" si="2"/>
        <v>0.046511627906976744</v>
      </c>
      <c r="K13" s="88">
        <v>19</v>
      </c>
      <c r="L13" s="89">
        <f t="shared" si="3"/>
        <v>0.14728682170542637</v>
      </c>
      <c r="M13" s="90">
        <v>3</v>
      </c>
      <c r="N13" s="91">
        <f t="shared" si="4"/>
        <v>0.023255813953488372</v>
      </c>
      <c r="O13" s="92">
        <v>19</v>
      </c>
      <c r="P13" s="93">
        <f t="shared" si="5"/>
        <v>0.14728682170542637</v>
      </c>
      <c r="Q13" s="94">
        <v>6</v>
      </c>
      <c r="R13" s="95">
        <f t="shared" si="6"/>
        <v>0.046511627906976744</v>
      </c>
      <c r="S13" s="96">
        <v>6</v>
      </c>
      <c r="T13" s="97">
        <f t="shared" si="7"/>
        <v>0.046511627906976744</v>
      </c>
    </row>
    <row r="14" spans="1:20" ht="12.75">
      <c r="A14" s="83" t="s">
        <v>11</v>
      </c>
      <c r="B14" s="110">
        <v>461</v>
      </c>
      <c r="C14" s="84">
        <f t="shared" si="8"/>
        <v>154</v>
      </c>
      <c r="D14" s="107">
        <f t="shared" si="0"/>
        <v>0.33405639913232105</v>
      </c>
      <c r="E14" s="85">
        <v>2</v>
      </c>
      <c r="F14" s="153">
        <f t="shared" si="9"/>
        <v>152</v>
      </c>
      <c r="G14" s="140">
        <v>60</v>
      </c>
      <c r="H14" s="141">
        <f t="shared" si="1"/>
        <v>0.39473684210526316</v>
      </c>
      <c r="I14" s="86">
        <v>10</v>
      </c>
      <c r="J14" s="87">
        <f t="shared" si="2"/>
        <v>0.06578947368421052</v>
      </c>
      <c r="K14" s="88">
        <v>35</v>
      </c>
      <c r="L14" s="89">
        <f t="shared" si="3"/>
        <v>0.23026315789473684</v>
      </c>
      <c r="M14" s="90">
        <v>18</v>
      </c>
      <c r="N14" s="91">
        <f t="shared" si="4"/>
        <v>0.11842105263157894</v>
      </c>
      <c r="O14" s="92">
        <v>25</v>
      </c>
      <c r="P14" s="93">
        <f t="shared" si="5"/>
        <v>0.16447368421052633</v>
      </c>
      <c r="Q14" s="94">
        <v>1</v>
      </c>
      <c r="R14" s="95">
        <f t="shared" si="6"/>
        <v>0.006578947368421052</v>
      </c>
      <c r="S14" s="96">
        <v>3</v>
      </c>
      <c r="T14" s="97">
        <f t="shared" si="7"/>
        <v>0.019736842105263157</v>
      </c>
    </row>
    <row r="15" spans="1:20" ht="12.75">
      <c r="A15" s="83" t="s">
        <v>12</v>
      </c>
      <c r="B15" s="110">
        <v>508</v>
      </c>
      <c r="C15" s="84">
        <f t="shared" si="8"/>
        <v>218</v>
      </c>
      <c r="D15" s="107">
        <f t="shared" si="0"/>
        <v>0.42913385826771655</v>
      </c>
      <c r="E15" s="85">
        <v>3</v>
      </c>
      <c r="F15" s="152">
        <f t="shared" si="9"/>
        <v>215</v>
      </c>
      <c r="G15" s="140">
        <v>59</v>
      </c>
      <c r="H15" s="141">
        <f t="shared" si="1"/>
        <v>0.2744186046511628</v>
      </c>
      <c r="I15" s="86">
        <v>47</v>
      </c>
      <c r="J15" s="87">
        <f t="shared" si="2"/>
        <v>0.2186046511627907</v>
      </c>
      <c r="K15" s="88">
        <v>52</v>
      </c>
      <c r="L15" s="89">
        <f t="shared" si="3"/>
        <v>0.24186046511627907</v>
      </c>
      <c r="M15" s="90">
        <v>15</v>
      </c>
      <c r="N15" s="91">
        <f t="shared" si="4"/>
        <v>0.06976744186046512</v>
      </c>
      <c r="O15" s="92">
        <v>12</v>
      </c>
      <c r="P15" s="93">
        <f t="shared" si="5"/>
        <v>0.05581395348837209</v>
      </c>
      <c r="Q15" s="94">
        <v>7</v>
      </c>
      <c r="R15" s="95">
        <f t="shared" si="6"/>
        <v>0.03255813953488372</v>
      </c>
      <c r="S15" s="96">
        <v>23</v>
      </c>
      <c r="T15" s="97">
        <f t="shared" si="7"/>
        <v>0.10697674418604651</v>
      </c>
    </row>
    <row r="16" spans="1:20" ht="12.75">
      <c r="A16" s="26" t="s">
        <v>13</v>
      </c>
      <c r="B16" s="111">
        <v>611</v>
      </c>
      <c r="C16" s="148">
        <f t="shared" si="8"/>
        <v>294</v>
      </c>
      <c r="D16" s="108">
        <f t="shared" si="0"/>
        <v>0.48117839607201307</v>
      </c>
      <c r="E16" s="4">
        <v>3</v>
      </c>
      <c r="F16" s="151">
        <f t="shared" si="9"/>
        <v>291</v>
      </c>
      <c r="G16" s="142">
        <v>40</v>
      </c>
      <c r="H16" s="143">
        <f t="shared" si="1"/>
        <v>0.13745704467353953</v>
      </c>
      <c r="I16" s="9">
        <v>29</v>
      </c>
      <c r="J16" s="8">
        <f t="shared" si="2"/>
        <v>0.09965635738831616</v>
      </c>
      <c r="K16" s="10">
        <v>121</v>
      </c>
      <c r="L16" s="5">
        <f t="shared" si="3"/>
        <v>0.41580756013745707</v>
      </c>
      <c r="M16" s="11">
        <v>11</v>
      </c>
      <c r="N16" s="6">
        <f t="shared" si="4"/>
        <v>0.037800687285223365</v>
      </c>
      <c r="O16" s="12">
        <v>22</v>
      </c>
      <c r="P16" s="7">
        <f t="shared" si="5"/>
        <v>0.07560137457044673</v>
      </c>
      <c r="Q16" s="15">
        <v>6</v>
      </c>
      <c r="R16" s="25">
        <f t="shared" si="6"/>
        <v>0.020618556701030927</v>
      </c>
      <c r="S16" s="29">
        <v>62</v>
      </c>
      <c r="T16" s="30">
        <f t="shared" si="7"/>
        <v>0.21305841924398625</v>
      </c>
    </row>
    <row r="17" spans="1:20" ht="13.5" thickBot="1">
      <c r="A17" s="27"/>
      <c r="B17" s="3"/>
      <c r="C17" s="149"/>
      <c r="D17" s="13"/>
      <c r="E17" s="14"/>
      <c r="F17" s="150"/>
      <c r="G17" s="16"/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49"/>
      <c r="S17" s="16"/>
      <c r="T17" s="51"/>
    </row>
    <row r="18" spans="1:20" s="24" customFormat="1" ht="17.25" thickBot="1">
      <c r="A18" s="103" t="s">
        <v>14</v>
      </c>
      <c r="B18" s="112">
        <f>SUM(B4:B17)</f>
        <v>5773</v>
      </c>
      <c r="C18" s="113">
        <f>SUM(C4:C17)</f>
        <v>2270</v>
      </c>
      <c r="D18" s="114">
        <f>C18/B18</f>
        <v>0.39320976961718346</v>
      </c>
      <c r="E18" s="115">
        <f>SUM(E4:E17)</f>
        <v>40</v>
      </c>
      <c r="F18" s="116">
        <f>SUM(F4:F17)</f>
        <v>2230</v>
      </c>
      <c r="G18" s="144">
        <f>SUM(G4:G16)</f>
        <v>764</v>
      </c>
      <c r="H18" s="145">
        <f>G18/F18</f>
        <v>0.34260089686098655</v>
      </c>
      <c r="I18" s="19">
        <f>SUM(I4:I16)</f>
        <v>289</v>
      </c>
      <c r="J18" s="132">
        <f>I18/F18</f>
        <v>0.1295964125560538</v>
      </c>
      <c r="K18" s="20">
        <f>SUM(K4:K16)</f>
        <v>524</v>
      </c>
      <c r="L18" s="133">
        <f>K18/F18</f>
        <v>0.23497757847533632</v>
      </c>
      <c r="M18" s="21">
        <f>SUM(M4:M16)</f>
        <v>165</v>
      </c>
      <c r="N18" s="134">
        <f>M18/F18</f>
        <v>0.07399103139013453</v>
      </c>
      <c r="O18" s="22">
        <f>SUM(O4:O16)</f>
        <v>286</v>
      </c>
      <c r="P18" s="135">
        <f>O18/F18</f>
        <v>0.12825112107623318</v>
      </c>
      <c r="Q18" s="23">
        <f>SUM(Q4:Q16)</f>
        <v>67</v>
      </c>
      <c r="R18" s="136">
        <f>Q18/F18</f>
        <v>0.030044843049327353</v>
      </c>
      <c r="S18" s="18">
        <f>SUM(S4:S16)</f>
        <v>135</v>
      </c>
      <c r="T18" s="137">
        <f>S18/F18</f>
        <v>0.06053811659192825</v>
      </c>
    </row>
    <row r="19" spans="1:20" ht="13.5" thickBot="1">
      <c r="A19" s="102"/>
      <c r="B19" s="98"/>
      <c r="C19" s="98"/>
      <c r="D19" s="98"/>
      <c r="E19" s="98"/>
      <c r="F19" s="147"/>
      <c r="G19" s="100"/>
      <c r="H19" s="99"/>
      <c r="I19" s="100"/>
      <c r="J19" s="99"/>
      <c r="K19" s="100"/>
      <c r="L19" s="99"/>
      <c r="M19" s="100"/>
      <c r="N19" s="99"/>
      <c r="O19" s="100"/>
      <c r="P19" s="99"/>
      <c r="Q19" s="100"/>
      <c r="R19" s="99"/>
      <c r="S19" s="100"/>
      <c r="T19" s="101"/>
    </row>
    <row r="20" spans="1:20" s="52" customFormat="1" ht="45.75" thickBot="1">
      <c r="A20" s="177" t="s">
        <v>32</v>
      </c>
      <c r="B20" s="178"/>
      <c r="C20" s="178"/>
      <c r="D20" s="178"/>
      <c r="E20" s="178"/>
      <c r="F20" s="179"/>
      <c r="G20" s="157">
        <f>PGD!B22</f>
        <v>5</v>
      </c>
      <c r="H20" s="158"/>
      <c r="I20" s="159">
        <f>PGD!C22</f>
        <v>2</v>
      </c>
      <c r="J20" s="160"/>
      <c r="K20" s="161">
        <f>PGD!D22</f>
        <v>4</v>
      </c>
      <c r="L20" s="162"/>
      <c r="M20" s="163">
        <f>PGD!E22</f>
        <v>1</v>
      </c>
      <c r="N20" s="164"/>
      <c r="O20" s="165">
        <f>PGD!F22</f>
        <v>2</v>
      </c>
      <c r="P20" s="166"/>
      <c r="Q20" s="167">
        <f>PGD!G22</f>
        <v>0</v>
      </c>
      <c r="R20" s="168"/>
      <c r="S20" s="169">
        <f>PGD!H22</f>
        <v>1</v>
      </c>
      <c r="T20" s="170"/>
    </row>
    <row r="21" s="17" customFormat="1" ht="13.5" customHeight="1"/>
    <row r="24" s="1" customFormat="1" ht="12.75"/>
    <row r="39" s="131" customFormat="1" ht="15"/>
    <row r="40" s="130" customFormat="1" ht="12.75"/>
    <row r="41" spans="1:20" s="129" customFormat="1" ht="45">
      <c r="A41" s="189"/>
      <c r="B41" s="190"/>
      <c r="C41" s="190"/>
      <c r="D41" s="190"/>
      <c r="E41" s="190"/>
      <c r="F41" s="190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</row>
  </sheetData>
  <mergeCells count="25">
    <mergeCell ref="M41:N41"/>
    <mergeCell ref="O41:P41"/>
    <mergeCell ref="Q41:R41"/>
    <mergeCell ref="S41:T41"/>
    <mergeCell ref="A41:F41"/>
    <mergeCell ref="G41:H41"/>
    <mergeCell ref="I41:J41"/>
    <mergeCell ref="K41:L41"/>
    <mergeCell ref="S2:T2"/>
    <mergeCell ref="A20:F20"/>
    <mergeCell ref="K2:L2"/>
    <mergeCell ref="M2:N2"/>
    <mergeCell ref="O2:P2"/>
    <mergeCell ref="Q2:R2"/>
    <mergeCell ref="C2:D2"/>
    <mergeCell ref="A1:T1"/>
    <mergeCell ref="G20:H20"/>
    <mergeCell ref="I20:J20"/>
    <mergeCell ref="K20:L20"/>
    <mergeCell ref="M20:N20"/>
    <mergeCell ref="O20:P20"/>
    <mergeCell ref="Q20:R20"/>
    <mergeCell ref="S20:T20"/>
    <mergeCell ref="G2:H2"/>
    <mergeCell ref="I2:J2"/>
  </mergeCells>
  <printOptions/>
  <pageMargins left="0.15748031496062992" right="0.5511811023622047" top="0.984251968503937" bottom="3.3070866141732287" header="0.5118110236220472" footer="2.125984251968504"/>
  <pageSetup errors="blank"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20" sqref="A20"/>
    </sheetView>
  </sheetViews>
  <sheetFormatPr defaultColWidth="9.140625" defaultRowHeight="12.75"/>
  <cols>
    <col min="1" max="1" width="27.57421875" style="0" customWidth="1"/>
    <col min="2" max="8" width="11.7109375" style="0" customWidth="1"/>
  </cols>
  <sheetData>
    <row r="1" spans="1:8" ht="28.5" thickBot="1">
      <c r="A1" s="154" t="s">
        <v>31</v>
      </c>
      <c r="B1" s="191"/>
      <c r="C1" s="191"/>
      <c r="D1" s="191"/>
      <c r="E1" s="191"/>
      <c r="F1" s="191"/>
      <c r="G1" s="191"/>
      <c r="H1" s="192"/>
    </row>
    <row r="2" spans="1:8" ht="12.75">
      <c r="A2" s="203"/>
      <c r="B2" s="193" t="s">
        <v>19</v>
      </c>
      <c r="C2" s="195" t="s">
        <v>20</v>
      </c>
      <c r="D2" s="197" t="s">
        <v>21</v>
      </c>
      <c r="E2" s="198" t="s">
        <v>22</v>
      </c>
      <c r="F2" s="199" t="s">
        <v>23</v>
      </c>
      <c r="G2" s="200" t="s">
        <v>24</v>
      </c>
      <c r="H2" s="201" t="s">
        <v>25</v>
      </c>
    </row>
    <row r="3" spans="1:8" ht="12.75">
      <c r="A3" s="204"/>
      <c r="B3" s="194"/>
      <c r="C3" s="196"/>
      <c r="D3" s="196"/>
      <c r="E3" s="196"/>
      <c r="F3" s="196"/>
      <c r="G3" s="196"/>
      <c r="H3" s="202"/>
    </row>
    <row r="4" spans="1:8" ht="16.5" thickBot="1">
      <c r="A4" s="123" t="s">
        <v>27</v>
      </c>
      <c r="B4" s="61">
        <f>IF(PG!H18&gt;0.05,PG!G18,0)</f>
        <v>764</v>
      </c>
      <c r="C4" s="62">
        <f>IF(PG!J18&gt;0.05,PG!I18,0)</f>
        <v>289</v>
      </c>
      <c r="D4" s="63">
        <f>IF(PG!L18&gt;0,PG!K18,0)</f>
        <v>524</v>
      </c>
      <c r="E4" s="64">
        <f>IF(PG!N18&gt;0,PG!M18,0)</f>
        <v>165</v>
      </c>
      <c r="F4" s="65">
        <f>IF(PG!P18&gt;0.05,PG!O18,0)</f>
        <v>286</v>
      </c>
      <c r="G4" s="66">
        <f>IF(PG!R18&gt;0.05,PG!Q18,0)</f>
        <v>0</v>
      </c>
      <c r="H4" s="67">
        <f>IF(PG!T18&gt;0.05,PG!S18,0)</f>
        <v>135</v>
      </c>
    </row>
    <row r="5" spans="1:8" ht="12.75">
      <c r="A5" s="124">
        <v>1</v>
      </c>
      <c r="B5" s="43">
        <f aca="true" t="shared" si="0" ref="B5:H5">B$4/$A5</f>
        <v>764</v>
      </c>
      <c r="C5" s="33">
        <f t="shared" si="0"/>
        <v>289</v>
      </c>
      <c r="D5" s="34">
        <f t="shared" si="0"/>
        <v>524</v>
      </c>
      <c r="E5" s="31">
        <f t="shared" si="0"/>
        <v>165</v>
      </c>
      <c r="F5" s="35">
        <f t="shared" si="0"/>
        <v>286</v>
      </c>
      <c r="G5" s="32">
        <f t="shared" si="0"/>
        <v>0</v>
      </c>
      <c r="H5" s="36">
        <f t="shared" si="0"/>
        <v>135</v>
      </c>
    </row>
    <row r="6" spans="1:8" ht="12.75">
      <c r="A6" s="124">
        <v>2</v>
      </c>
      <c r="B6" s="43">
        <f aca="true" t="shared" si="1" ref="B6:H19">B$4/$A6</f>
        <v>382</v>
      </c>
      <c r="C6" s="33">
        <f t="shared" si="1"/>
        <v>144.5</v>
      </c>
      <c r="D6" s="34">
        <f t="shared" si="1"/>
        <v>262</v>
      </c>
      <c r="E6" s="31">
        <f t="shared" si="1"/>
        <v>82.5</v>
      </c>
      <c r="F6" s="35">
        <f t="shared" si="1"/>
        <v>143</v>
      </c>
      <c r="G6" s="32">
        <f t="shared" si="1"/>
        <v>0</v>
      </c>
      <c r="H6" s="36">
        <f t="shared" si="1"/>
        <v>67.5</v>
      </c>
    </row>
    <row r="7" spans="1:8" ht="12.75">
      <c r="A7" s="124">
        <v>3</v>
      </c>
      <c r="B7" s="43">
        <f t="shared" si="1"/>
        <v>254.66666666666666</v>
      </c>
      <c r="C7" s="33">
        <f t="shared" si="1"/>
        <v>96.33333333333333</v>
      </c>
      <c r="D7" s="34">
        <f t="shared" si="1"/>
        <v>174.66666666666666</v>
      </c>
      <c r="E7" s="31">
        <f t="shared" si="1"/>
        <v>55</v>
      </c>
      <c r="F7" s="35">
        <f t="shared" si="1"/>
        <v>95.33333333333333</v>
      </c>
      <c r="G7" s="32">
        <f t="shared" si="1"/>
        <v>0</v>
      </c>
      <c r="H7" s="36">
        <f t="shared" si="1"/>
        <v>45</v>
      </c>
    </row>
    <row r="8" spans="1:8" ht="12.75">
      <c r="A8" s="124">
        <v>4</v>
      </c>
      <c r="B8" s="43">
        <f t="shared" si="1"/>
        <v>191</v>
      </c>
      <c r="C8" s="33">
        <f t="shared" si="1"/>
        <v>72.25</v>
      </c>
      <c r="D8" s="34">
        <f t="shared" si="1"/>
        <v>131</v>
      </c>
      <c r="E8" s="31">
        <f t="shared" si="1"/>
        <v>41.25</v>
      </c>
      <c r="F8" s="35">
        <f t="shared" si="1"/>
        <v>71.5</v>
      </c>
      <c r="G8" s="32">
        <f t="shared" si="1"/>
        <v>0</v>
      </c>
      <c r="H8" s="36">
        <f t="shared" si="1"/>
        <v>33.75</v>
      </c>
    </row>
    <row r="9" spans="1:8" ht="12.75">
      <c r="A9" s="124">
        <v>5</v>
      </c>
      <c r="B9" s="43">
        <f t="shared" si="1"/>
        <v>152.8</v>
      </c>
      <c r="C9" s="33">
        <f t="shared" si="1"/>
        <v>57.8</v>
      </c>
      <c r="D9" s="34">
        <f t="shared" si="1"/>
        <v>104.8</v>
      </c>
      <c r="E9" s="31">
        <f t="shared" si="1"/>
        <v>33</v>
      </c>
      <c r="F9" s="35">
        <f t="shared" si="1"/>
        <v>57.2</v>
      </c>
      <c r="G9" s="32">
        <f t="shared" si="1"/>
        <v>0</v>
      </c>
      <c r="H9" s="36">
        <f t="shared" si="1"/>
        <v>27</v>
      </c>
    </row>
    <row r="10" spans="1:8" ht="12.75">
      <c r="A10" s="124">
        <v>6</v>
      </c>
      <c r="B10" s="43">
        <f t="shared" si="1"/>
        <v>127.33333333333333</v>
      </c>
      <c r="C10" s="33">
        <f t="shared" si="1"/>
        <v>48.166666666666664</v>
      </c>
      <c r="D10" s="34">
        <f t="shared" si="1"/>
        <v>87.33333333333333</v>
      </c>
      <c r="E10" s="31">
        <f t="shared" si="1"/>
        <v>27.5</v>
      </c>
      <c r="F10" s="35">
        <f t="shared" si="1"/>
        <v>47.666666666666664</v>
      </c>
      <c r="G10" s="32">
        <f t="shared" si="1"/>
        <v>0</v>
      </c>
      <c r="H10" s="36">
        <f t="shared" si="1"/>
        <v>22.5</v>
      </c>
    </row>
    <row r="11" spans="1:8" ht="12.75">
      <c r="A11" s="124">
        <v>7</v>
      </c>
      <c r="B11" s="43">
        <f t="shared" si="1"/>
        <v>109.14285714285714</v>
      </c>
      <c r="C11" s="33">
        <f t="shared" si="1"/>
        <v>41.285714285714285</v>
      </c>
      <c r="D11" s="34">
        <f t="shared" si="1"/>
        <v>74.85714285714286</v>
      </c>
      <c r="E11" s="31">
        <f t="shared" si="1"/>
        <v>23.571428571428573</v>
      </c>
      <c r="F11" s="35">
        <f t="shared" si="1"/>
        <v>40.857142857142854</v>
      </c>
      <c r="G11" s="32">
        <f t="shared" si="1"/>
        <v>0</v>
      </c>
      <c r="H11" s="36">
        <f t="shared" si="1"/>
        <v>19.285714285714285</v>
      </c>
    </row>
    <row r="12" spans="1:8" ht="12.75">
      <c r="A12" s="124">
        <v>8</v>
      </c>
      <c r="B12" s="43">
        <f t="shared" si="1"/>
        <v>95.5</v>
      </c>
      <c r="C12" s="33">
        <f t="shared" si="1"/>
        <v>36.125</v>
      </c>
      <c r="D12" s="34">
        <f t="shared" si="1"/>
        <v>65.5</v>
      </c>
      <c r="E12" s="31">
        <f t="shared" si="1"/>
        <v>20.625</v>
      </c>
      <c r="F12" s="35">
        <f t="shared" si="1"/>
        <v>35.75</v>
      </c>
      <c r="G12" s="32">
        <f t="shared" si="1"/>
        <v>0</v>
      </c>
      <c r="H12" s="36">
        <f t="shared" si="1"/>
        <v>16.875</v>
      </c>
    </row>
    <row r="13" spans="1:8" ht="12.75">
      <c r="A13" s="124">
        <v>9</v>
      </c>
      <c r="B13" s="43">
        <f t="shared" si="1"/>
        <v>84.88888888888889</v>
      </c>
      <c r="C13" s="33">
        <f t="shared" si="1"/>
        <v>32.111111111111114</v>
      </c>
      <c r="D13" s="34">
        <f t="shared" si="1"/>
        <v>58.22222222222222</v>
      </c>
      <c r="E13" s="31">
        <f t="shared" si="1"/>
        <v>18.333333333333332</v>
      </c>
      <c r="F13" s="35">
        <f t="shared" si="1"/>
        <v>31.77777777777778</v>
      </c>
      <c r="G13" s="32">
        <f t="shared" si="1"/>
        <v>0</v>
      </c>
      <c r="H13" s="36">
        <f t="shared" si="1"/>
        <v>15</v>
      </c>
    </row>
    <row r="14" spans="1:8" ht="12.75">
      <c r="A14" s="124">
        <v>10</v>
      </c>
      <c r="B14" s="43">
        <f t="shared" si="1"/>
        <v>76.4</v>
      </c>
      <c r="C14" s="33">
        <f t="shared" si="1"/>
        <v>28.9</v>
      </c>
      <c r="D14" s="34">
        <f t="shared" si="1"/>
        <v>52.4</v>
      </c>
      <c r="E14" s="31">
        <f t="shared" si="1"/>
        <v>16.5</v>
      </c>
      <c r="F14" s="35">
        <f t="shared" si="1"/>
        <v>28.6</v>
      </c>
      <c r="G14" s="32">
        <f t="shared" si="1"/>
        <v>0</v>
      </c>
      <c r="H14" s="36">
        <f t="shared" si="1"/>
        <v>13.5</v>
      </c>
    </row>
    <row r="15" spans="1:8" ht="12.75">
      <c r="A15" s="124">
        <v>11</v>
      </c>
      <c r="B15" s="43">
        <f t="shared" si="1"/>
        <v>69.45454545454545</v>
      </c>
      <c r="C15" s="33">
        <f t="shared" si="1"/>
        <v>26.272727272727273</v>
      </c>
      <c r="D15" s="34">
        <f t="shared" si="1"/>
        <v>47.63636363636363</v>
      </c>
      <c r="E15" s="31">
        <f t="shared" si="1"/>
        <v>15</v>
      </c>
      <c r="F15" s="35">
        <f t="shared" si="1"/>
        <v>26</v>
      </c>
      <c r="G15" s="32">
        <f t="shared" si="1"/>
        <v>0</v>
      </c>
      <c r="H15" s="36">
        <f t="shared" si="1"/>
        <v>12.272727272727273</v>
      </c>
    </row>
    <row r="16" spans="1:8" ht="12.75">
      <c r="A16" s="124">
        <v>12</v>
      </c>
      <c r="B16" s="43">
        <f t="shared" si="1"/>
        <v>63.666666666666664</v>
      </c>
      <c r="C16" s="33">
        <f t="shared" si="1"/>
        <v>24.083333333333332</v>
      </c>
      <c r="D16" s="34">
        <f t="shared" si="1"/>
        <v>43.666666666666664</v>
      </c>
      <c r="E16" s="31">
        <f t="shared" si="1"/>
        <v>13.75</v>
      </c>
      <c r="F16" s="35">
        <f t="shared" si="1"/>
        <v>23.833333333333332</v>
      </c>
      <c r="G16" s="32">
        <f t="shared" si="1"/>
        <v>0</v>
      </c>
      <c r="H16" s="36">
        <f t="shared" si="1"/>
        <v>11.25</v>
      </c>
    </row>
    <row r="17" spans="1:8" ht="12.75">
      <c r="A17" s="124">
        <v>13</v>
      </c>
      <c r="B17" s="43">
        <f t="shared" si="1"/>
        <v>58.76923076923077</v>
      </c>
      <c r="C17" s="33">
        <f t="shared" si="1"/>
        <v>22.23076923076923</v>
      </c>
      <c r="D17" s="34">
        <f t="shared" si="1"/>
        <v>40.30769230769231</v>
      </c>
      <c r="E17" s="31">
        <f t="shared" si="1"/>
        <v>12.692307692307692</v>
      </c>
      <c r="F17" s="35">
        <f t="shared" si="1"/>
        <v>22</v>
      </c>
      <c r="G17" s="32">
        <f t="shared" si="1"/>
        <v>0</v>
      </c>
      <c r="H17" s="36">
        <f t="shared" si="1"/>
        <v>10.384615384615385</v>
      </c>
    </row>
    <row r="18" spans="1:8" ht="12.75">
      <c r="A18" s="124">
        <v>14</v>
      </c>
      <c r="B18" s="43">
        <f t="shared" si="1"/>
        <v>54.57142857142857</v>
      </c>
      <c r="C18" s="33">
        <f t="shared" si="1"/>
        <v>20.642857142857142</v>
      </c>
      <c r="D18" s="34">
        <f t="shared" si="1"/>
        <v>37.42857142857143</v>
      </c>
      <c r="E18" s="31">
        <f t="shared" si="1"/>
        <v>11.785714285714286</v>
      </c>
      <c r="F18" s="35">
        <f t="shared" si="1"/>
        <v>20.428571428571427</v>
      </c>
      <c r="G18" s="32">
        <f t="shared" si="1"/>
        <v>0</v>
      </c>
      <c r="H18" s="36">
        <f t="shared" si="1"/>
        <v>9.642857142857142</v>
      </c>
    </row>
    <row r="19" spans="1:8" ht="13.5" thickBot="1">
      <c r="A19" s="125">
        <v>15</v>
      </c>
      <c r="B19" s="44">
        <f t="shared" si="1"/>
        <v>50.93333333333333</v>
      </c>
      <c r="C19" s="37">
        <f t="shared" si="1"/>
        <v>19.266666666666666</v>
      </c>
      <c r="D19" s="38">
        <f t="shared" si="1"/>
        <v>34.93333333333333</v>
      </c>
      <c r="E19" s="39">
        <f t="shared" si="1"/>
        <v>11</v>
      </c>
      <c r="F19" s="40">
        <f t="shared" si="1"/>
        <v>19.066666666666666</v>
      </c>
      <c r="G19" s="41">
        <f t="shared" si="1"/>
        <v>0</v>
      </c>
      <c r="H19" s="42">
        <f t="shared" si="1"/>
        <v>9</v>
      </c>
    </row>
    <row r="20" spans="1:8" ht="12.75">
      <c r="A20" s="126" t="s">
        <v>30</v>
      </c>
      <c r="B20" s="60">
        <f>LARGE(B5:H19,15)</f>
        <v>131</v>
      </c>
      <c r="C20" s="2"/>
      <c r="D20" s="2"/>
      <c r="E20" s="2"/>
      <c r="F20" s="2"/>
      <c r="G20" s="2"/>
      <c r="H20" s="46"/>
    </row>
    <row r="21" spans="1:8" ht="13.5" thickBot="1">
      <c r="A21" s="127" t="s">
        <v>29</v>
      </c>
      <c r="B21" s="47">
        <f>B5/$B$20</f>
        <v>5.8320610687022905</v>
      </c>
      <c r="C21" s="47">
        <f aca="true" t="shared" si="2" ref="C21:H21">C5/$B$20</f>
        <v>2.2061068702290076</v>
      </c>
      <c r="D21" s="47">
        <f t="shared" si="2"/>
        <v>4</v>
      </c>
      <c r="E21" s="47">
        <f t="shared" si="2"/>
        <v>1.2595419847328244</v>
      </c>
      <c r="F21" s="47">
        <f t="shared" si="2"/>
        <v>2.183206106870229</v>
      </c>
      <c r="G21" s="47">
        <f t="shared" si="2"/>
        <v>0</v>
      </c>
      <c r="H21" s="48">
        <f t="shared" si="2"/>
        <v>1.0305343511450382</v>
      </c>
    </row>
    <row r="22" spans="1:8" s="45" customFormat="1" ht="34.5" thickBot="1">
      <c r="A22" s="128" t="s">
        <v>18</v>
      </c>
      <c r="B22" s="59">
        <f>FLOOR(B21,1)</f>
        <v>5</v>
      </c>
      <c r="C22" s="55">
        <f aca="true" t="shared" si="3" ref="C22:H22">FLOOR(C21,1)</f>
        <v>2</v>
      </c>
      <c r="D22" s="53">
        <f t="shared" si="3"/>
        <v>4</v>
      </c>
      <c r="E22" s="56">
        <f t="shared" si="3"/>
        <v>1</v>
      </c>
      <c r="F22" s="57">
        <f t="shared" si="3"/>
        <v>2</v>
      </c>
      <c r="G22" s="54">
        <f t="shared" si="3"/>
        <v>0</v>
      </c>
      <c r="H22" s="58">
        <f t="shared" si="3"/>
        <v>1</v>
      </c>
    </row>
  </sheetData>
  <mergeCells count="9">
    <mergeCell ref="A1:H1"/>
    <mergeCell ref="B2:B3"/>
    <mergeCell ref="C2:C3"/>
    <mergeCell ref="D2:D3"/>
    <mergeCell ref="E2:E3"/>
    <mergeCell ref="F2:F3"/>
    <mergeCell ref="G2:G3"/>
    <mergeCell ref="H2:H3"/>
    <mergeCell ref="A2:A3"/>
  </mergeCells>
  <conditionalFormatting sqref="B5:H19">
    <cfRule type="cellIs" priority="1" dxfId="0" operator="greaterThanOrEqual" stopIfTrue="1">
      <formula>$B$20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</cp:lastModifiedBy>
  <cp:lastPrinted>2005-05-15T14:48:21Z</cp:lastPrinted>
  <dcterms:created xsi:type="dcterms:W3CDTF">2005-05-15T11:04:42Z</dcterms:created>
  <dcterms:modified xsi:type="dcterms:W3CDTF">2005-05-19T12:53:00Z</dcterms:modified>
  <cp:category/>
  <cp:version/>
  <cp:contentType/>
  <cp:contentStatus/>
</cp:coreProperties>
</file>